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ksis plus\Rotary\Drevný trh\SMZ\"/>
    </mc:Choice>
  </mc:AlternateContent>
  <bookViews>
    <workbookView xWindow="0" yWindow="0" windowWidth="28800" windowHeight="11445" firstSheet="1" activeTab="2"/>
  </bookViews>
  <sheets>
    <sheet name="Rekapitulácia stavby" sheetId="1" state="veryHidden" r:id="rId1"/>
    <sheet name="20-10-02 - Drevný trh" sheetId="2" r:id="rId2"/>
    <sheet name="Zoznam figúr" sheetId="3" r:id="rId3"/>
  </sheets>
  <definedNames>
    <definedName name="_xlnm._FilterDatabase" localSheetId="1" hidden="1">'20-10-02 - Drevný trh'!$C$120:$K$259</definedName>
    <definedName name="_xlnm.Print_Titles" localSheetId="1">'20-10-02 - Drevný trh'!$120:$120</definedName>
    <definedName name="_xlnm.Print_Titles" localSheetId="0">'Rekapitulácia stavby'!$92:$92</definedName>
    <definedName name="_xlnm.Print_Titles" localSheetId="2">'Zoznam figúr'!$9:$9</definedName>
    <definedName name="_xlnm.Print_Area" localSheetId="1">'20-10-02 - Drevný trh'!$C$110:$J$259</definedName>
    <definedName name="_xlnm.Print_Area" localSheetId="0">'Rekapitulácia stavby'!$D$4:$AO$76,'Rekapitulácia stavby'!$C$82:$AQ$96</definedName>
    <definedName name="_xlnm.Print_Area" localSheetId="2">'Zoznam figúr'!$C$4:$G$22</definedName>
  </definedNames>
  <calcPr calcId="152511"/>
</workbook>
</file>

<file path=xl/calcChain.xml><?xml version="1.0" encoding="utf-8"?>
<calcChain xmlns="http://schemas.openxmlformats.org/spreadsheetml/2006/main">
  <c r="D7" i="3" l="1"/>
  <c r="J35" i="2"/>
  <c r="J34" i="2"/>
  <c r="AY95" i="1"/>
  <c r="J33" i="2"/>
  <c r="AX95" i="1" s="1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0" i="2"/>
  <c r="BH250" i="2"/>
  <c r="BG250" i="2"/>
  <c r="BE250" i="2"/>
  <c r="T250" i="2"/>
  <c r="R250" i="2"/>
  <c r="P250" i="2"/>
  <c r="BI244" i="2"/>
  <c r="BH244" i="2"/>
  <c r="BG244" i="2"/>
  <c r="BE244" i="2"/>
  <c r="T244" i="2"/>
  <c r="R244" i="2"/>
  <c r="P244" i="2"/>
  <c r="BI241" i="2"/>
  <c r="BH241" i="2"/>
  <c r="BG241" i="2"/>
  <c r="BE241" i="2"/>
  <c r="T241" i="2"/>
  <c r="T240" i="2"/>
  <c r="R241" i="2"/>
  <c r="R240" i="2" s="1"/>
  <c r="P241" i="2"/>
  <c r="P240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25" i="2"/>
  <c r="BH225" i="2"/>
  <c r="BG225" i="2"/>
  <c r="BE225" i="2"/>
  <c r="T225" i="2"/>
  <c r="R225" i="2"/>
  <c r="P225" i="2"/>
  <c r="BI218" i="2"/>
  <c r="BH218" i="2"/>
  <c r="BG218" i="2"/>
  <c r="BE218" i="2"/>
  <c r="T218" i="2"/>
  <c r="R218" i="2"/>
  <c r="P218" i="2"/>
  <c r="BI210" i="2"/>
  <c r="BH210" i="2"/>
  <c r="BG210" i="2"/>
  <c r="BE210" i="2"/>
  <c r="T210" i="2"/>
  <c r="R210" i="2"/>
  <c r="P210" i="2"/>
  <c r="BI204" i="2"/>
  <c r="BH204" i="2"/>
  <c r="BG204" i="2"/>
  <c r="BE204" i="2"/>
  <c r="T204" i="2"/>
  <c r="R204" i="2"/>
  <c r="P204" i="2"/>
  <c r="BI198" i="2"/>
  <c r="BH198" i="2"/>
  <c r="BG198" i="2"/>
  <c r="BE198" i="2"/>
  <c r="T198" i="2"/>
  <c r="R198" i="2"/>
  <c r="P198" i="2"/>
  <c r="BI192" i="2"/>
  <c r="BH192" i="2"/>
  <c r="BG192" i="2"/>
  <c r="BE192" i="2"/>
  <c r="T192" i="2"/>
  <c r="R192" i="2"/>
  <c r="P192" i="2"/>
  <c r="BI180" i="2"/>
  <c r="BH180" i="2"/>
  <c r="BG180" i="2"/>
  <c r="BE180" i="2"/>
  <c r="T180" i="2"/>
  <c r="T179" i="2"/>
  <c r="R180" i="2"/>
  <c r="R179" i="2" s="1"/>
  <c r="P180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62" i="2"/>
  <c r="BH162" i="2"/>
  <c r="BG162" i="2"/>
  <c r="BE162" i="2"/>
  <c r="T162" i="2"/>
  <c r="R162" i="2"/>
  <c r="P162" i="2"/>
  <c r="BI155" i="2"/>
  <c r="BH155" i="2"/>
  <c r="BG155" i="2"/>
  <c r="BE155" i="2"/>
  <c r="T155" i="2"/>
  <c r="R155" i="2"/>
  <c r="P155" i="2"/>
  <c r="BI148" i="2"/>
  <c r="BH148" i="2"/>
  <c r="BG148" i="2"/>
  <c r="BE148" i="2"/>
  <c r="T148" i="2"/>
  <c r="R148" i="2"/>
  <c r="P148" i="2"/>
  <c r="BI141" i="2"/>
  <c r="BH141" i="2"/>
  <c r="BG141" i="2"/>
  <c r="BE141" i="2"/>
  <c r="T141" i="2"/>
  <c r="R141" i="2"/>
  <c r="P141" i="2"/>
  <c r="BI137" i="2"/>
  <c r="BH137" i="2"/>
  <c r="BG137" i="2"/>
  <c r="BE137" i="2"/>
  <c r="T137" i="2"/>
  <c r="R137" i="2"/>
  <c r="P137" i="2"/>
  <c r="BI134" i="2"/>
  <c r="BH134" i="2"/>
  <c r="BG134" i="2"/>
  <c r="BE134" i="2"/>
  <c r="T134" i="2"/>
  <c r="R134" i="2"/>
  <c r="P134" i="2"/>
  <c r="BI131" i="2"/>
  <c r="BH131" i="2"/>
  <c r="BG131" i="2"/>
  <c r="BE131" i="2"/>
  <c r="T131" i="2"/>
  <c r="R131" i="2"/>
  <c r="P131" i="2"/>
  <c r="BI124" i="2"/>
  <c r="BH124" i="2"/>
  <c r="BG124" i="2"/>
  <c r="BE124" i="2"/>
  <c r="T124" i="2"/>
  <c r="R124" i="2"/>
  <c r="P124" i="2"/>
  <c r="J118" i="2"/>
  <c r="F117" i="2"/>
  <c r="F115" i="2"/>
  <c r="E113" i="2"/>
  <c r="J90" i="2"/>
  <c r="F89" i="2"/>
  <c r="F87" i="2"/>
  <c r="E85" i="2"/>
  <c r="J19" i="2"/>
  <c r="E19" i="2"/>
  <c r="J117" i="2"/>
  <c r="J18" i="2"/>
  <c r="J16" i="2"/>
  <c r="E16" i="2"/>
  <c r="F118" i="2"/>
  <c r="J15" i="2"/>
  <c r="J10" i="2"/>
  <c r="J115" i="2"/>
  <c r="L90" i="1"/>
  <c r="AM90" i="1"/>
  <c r="AM89" i="1"/>
  <c r="L89" i="1"/>
  <c r="AM87" i="1"/>
  <c r="L87" i="1"/>
  <c r="L85" i="1"/>
  <c r="L84" i="1"/>
  <c r="BK259" i="2"/>
  <c r="J259" i="2"/>
  <c r="J258" i="2"/>
  <c r="BK256" i="2"/>
  <c r="J255" i="2"/>
  <c r="BK254" i="2"/>
  <c r="BK253" i="2"/>
  <c r="J253" i="2"/>
  <c r="BK250" i="2"/>
  <c r="J244" i="2"/>
  <c r="J241" i="2"/>
  <c r="BK237" i="2"/>
  <c r="BK236" i="2"/>
  <c r="BK233" i="2"/>
  <c r="J232" i="2"/>
  <c r="J225" i="2"/>
  <c r="BK218" i="2"/>
  <c r="J210" i="2"/>
  <c r="BK204" i="2"/>
  <c r="J198" i="2"/>
  <c r="J192" i="2"/>
  <c r="J180" i="2"/>
  <c r="BK176" i="2"/>
  <c r="BK175" i="2"/>
  <c r="J162" i="2"/>
  <c r="BK155" i="2"/>
  <c r="BK148" i="2"/>
  <c r="BK141" i="2"/>
  <c r="J137" i="2"/>
  <c r="J134" i="2"/>
  <c r="BK131" i="2"/>
  <c r="BK124" i="2"/>
  <c r="BK258" i="2"/>
  <c r="J256" i="2"/>
  <c r="BK255" i="2"/>
  <c r="J254" i="2"/>
  <c r="J250" i="2"/>
  <c r="BK244" i="2"/>
  <c r="BK241" i="2"/>
  <c r="J237" i="2"/>
  <c r="J236" i="2"/>
  <c r="J233" i="2"/>
  <c r="BK232" i="2"/>
  <c r="BK225" i="2"/>
  <c r="J218" i="2"/>
  <c r="BK210" i="2"/>
  <c r="J204" i="2"/>
  <c r="BK198" i="2"/>
  <c r="BK192" i="2"/>
  <c r="BK180" i="2"/>
  <c r="J176" i="2"/>
  <c r="J175" i="2"/>
  <c r="BK162" i="2"/>
  <c r="J155" i="2"/>
  <c r="J148" i="2"/>
  <c r="J141" i="2"/>
  <c r="BK137" i="2"/>
  <c r="BK134" i="2"/>
  <c r="J131" i="2"/>
  <c r="J124" i="2"/>
  <c r="AS94" i="1"/>
  <c r="BK123" i="2" l="1"/>
  <c r="R123" i="2"/>
  <c r="BK140" i="2"/>
  <c r="J140" i="2" s="1"/>
  <c r="J97" i="2" s="1"/>
  <c r="R140" i="2"/>
  <c r="BK191" i="2"/>
  <c r="J191" i="2" s="1"/>
  <c r="J99" i="2" s="1"/>
  <c r="T191" i="2"/>
  <c r="T243" i="2"/>
  <c r="P123" i="2"/>
  <c r="T123" i="2"/>
  <c r="P140" i="2"/>
  <c r="T140" i="2"/>
  <c r="P191" i="2"/>
  <c r="R191" i="2"/>
  <c r="BK243" i="2"/>
  <c r="J243" i="2"/>
  <c r="J102" i="2" s="1"/>
  <c r="P243" i="2"/>
  <c r="R243" i="2"/>
  <c r="BK257" i="2"/>
  <c r="J257" i="2" s="1"/>
  <c r="J103" i="2" s="1"/>
  <c r="P257" i="2"/>
  <c r="R257" i="2"/>
  <c r="T257" i="2"/>
  <c r="BK179" i="2"/>
  <c r="J179" i="2"/>
  <c r="J98" i="2"/>
  <c r="BK240" i="2"/>
  <c r="J240" i="2"/>
  <c r="J100" i="2"/>
  <c r="J87" i="2"/>
  <c r="F90" i="2"/>
  <c r="BF124" i="2"/>
  <c r="BF141" i="2"/>
  <c r="BF148" i="2"/>
  <c r="BF162" i="2"/>
  <c r="BF175" i="2"/>
  <c r="BF176" i="2"/>
  <c r="BF198" i="2"/>
  <c r="BF204" i="2"/>
  <c r="BF232" i="2"/>
  <c r="BF233" i="2"/>
  <c r="BF237" i="2"/>
  <c r="BF250" i="2"/>
  <c r="BF255" i="2"/>
  <c r="BF256" i="2"/>
  <c r="BF258" i="2"/>
  <c r="J89" i="2"/>
  <c r="BF131" i="2"/>
  <c r="BF134" i="2"/>
  <c r="BF137" i="2"/>
  <c r="BF155" i="2"/>
  <c r="BF180" i="2"/>
  <c r="BF192" i="2"/>
  <c r="BF210" i="2"/>
  <c r="BF218" i="2"/>
  <c r="BF225" i="2"/>
  <c r="BF236" i="2"/>
  <c r="BF241" i="2"/>
  <c r="BF244" i="2"/>
  <c r="BF253" i="2"/>
  <c r="BF254" i="2"/>
  <c r="BF259" i="2"/>
  <c r="F33" i="2"/>
  <c r="BB95" i="1"/>
  <c r="BB94" i="1"/>
  <c r="AX94" i="1"/>
  <c r="F34" i="2"/>
  <c r="BC95" i="1"/>
  <c r="BC94" i="1"/>
  <c r="AY94" i="1"/>
  <c r="J31" i="2"/>
  <c r="AV95" i="1"/>
  <c r="F31" i="2"/>
  <c r="AZ95" i="1"/>
  <c r="AZ94" i="1" s="1"/>
  <c r="AV94" i="1" s="1"/>
  <c r="AK29" i="1" s="1"/>
  <c r="F35" i="2"/>
  <c r="BD95" i="1" s="1"/>
  <c r="BD94" i="1" s="1"/>
  <c r="W33" i="1" s="1"/>
  <c r="P122" i="2" l="1"/>
  <c r="R242" i="2"/>
  <c r="P242" i="2"/>
  <c r="T122" i="2"/>
  <c r="T242" i="2"/>
  <c r="T121" i="2" s="1"/>
  <c r="R122" i="2"/>
  <c r="R121" i="2" s="1"/>
  <c r="BK122" i="2"/>
  <c r="J122" i="2"/>
  <c r="J95" i="2"/>
  <c r="J123" i="2"/>
  <c r="J96" i="2"/>
  <c r="BK242" i="2"/>
  <c r="J242" i="2"/>
  <c r="J101" i="2" s="1"/>
  <c r="J32" i="2"/>
  <c r="AW95" i="1"/>
  <c r="AT95" i="1"/>
  <c r="W29" i="1"/>
  <c r="W31" i="1"/>
  <c r="W32" i="1"/>
  <c r="F32" i="2"/>
  <c r="BA95" i="1" s="1"/>
  <c r="BA94" i="1" s="1"/>
  <c r="W30" i="1" s="1"/>
  <c r="P121" i="2" l="1"/>
  <c r="AU95" i="1"/>
  <c r="BK121" i="2"/>
  <c r="J121" i="2" s="1"/>
  <c r="J94" i="2" s="1"/>
  <c r="AU94" i="1"/>
  <c r="AW94" i="1"/>
  <c r="AK30" i="1" s="1"/>
  <c r="J28" i="2" l="1"/>
  <c r="AG95" i="1"/>
  <c r="AG94" i="1"/>
  <c r="AK26" i="1" s="1"/>
  <c r="AT94" i="1"/>
  <c r="AN94" i="1" l="1"/>
  <c r="J37" i="2"/>
  <c r="AN95" i="1"/>
  <c r="AK35" i="1"/>
</calcChain>
</file>

<file path=xl/sharedStrings.xml><?xml version="1.0" encoding="utf-8"?>
<sst xmlns="http://schemas.openxmlformats.org/spreadsheetml/2006/main" count="1675" uniqueCount="334">
  <si>
    <t>Export Komplet</t>
  </si>
  <si>
    <t/>
  </si>
  <si>
    <t>2.0</t>
  </si>
  <si>
    <t>False</t>
  </si>
  <si>
    <t>{64de269b-7c1f-47a7-a364-0d08f3e3f9ea}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</si>
  <si>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</si>
  <si>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</si>
  <si>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</si>
  <si>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</si>
  <si>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</si>
  <si>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</si>
  <si>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</si>
  <si>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</si>
  <si>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20-10-02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</si>
  <si>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</si>
  <si>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</si>
  <si>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Drevný trh</t>
  </si>
  <si>
    <t>JKSO:</t>
  </si>
  <si>
    <t>KS:</t>
  </si>
  <si>
    <t>Miesto:</t>
  </si>
  <si>
    <t>Košice</t>
  </si>
  <si>
    <t>Dátum:</t>
  </si>
  <si>
    <t>20. 10. 2020</t>
  </si>
  <si>
    <t>Objednávateľ:</t>
  </si>
  <si>
    <t>IČO:</t>
  </si>
  <si>
    <t>Správa mestskej zelene Košice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</si>
  <si>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</si>
  <si>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</si>
  <si>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</si>
  <si>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</si>
  <si>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</si>
  <si>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</si>
  <si>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</si>
  <si>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Vystavil Dušan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</si>
  <si>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</si>
  <si>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</si>
  <si>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</si>
  <si>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</si>
  <si>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</si>
  <si>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</si>
  <si>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</si>
  <si>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</si>
  <si>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</si>
  <si>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</si>
  <si>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</si>
  <si>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</si>
  <si>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</si>
  <si>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</si>
  <si>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</si>
  <si>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</si>
  <si>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</si>
  <si>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</si>
  <si>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</si>
  <si>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</si>
  <si>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</si>
  <si>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</si>
  <si>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</si>
  <si>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</si>
  <si>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</si>
  <si>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</si>
  <si>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</si>
  <si>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</si>
  <si>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</si>
  <si>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</si>
  <si>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</si>
  <si>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</si>
  <si>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</si>
  <si>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</si>
  <si>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</si>
  <si>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</si>
  <si>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</si>
  <si>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</si>
  <si>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</si>
  <si>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</si>
  <si>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</si>
  <si>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</si>
  <si>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</si>
  <si>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</si>
  <si>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</si>
  <si>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</si>
  <si>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</si>
  <si>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</si>
  <si>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Rýha</t>
  </si>
  <si>
    <t>Objem výkopu rýhy</t>
  </si>
  <si>
    <t>m3</t>
  </si>
  <si>
    <t>100,586</t>
  </si>
  <si>
    <t>2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</si>
  <si>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</si>
  <si>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</si>
  <si>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</si>
  <si>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</si>
  <si>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</si>
  <si>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</si>
  <si>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</si>
  <si>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</si>
  <si>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</si>
  <si>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</si>
  <si>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</si>
  <si>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</si>
  <si>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</si>
  <si>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</si>
  <si>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</si>
  <si>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</si>
  <si>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</si>
  <si>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</si>
  <si>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</si>
  <si>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</si>
  <si>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</si>
  <si>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</si>
  <si>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</si>
  <si>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</si>
  <si>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</si>
  <si>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</si>
  <si>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</si>
  <si>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</si>
  <si>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</si>
  <si>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</si>
  <si>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</si>
  <si>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</si>
  <si>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132211101</t>
  </si>
  <si>
    <t>Hĺbenie rýh šírky do 600 mm v  hornine tr.3 súdržných - ručným náradím</t>
  </si>
  <si>
    <t>4</t>
  </si>
  <si>
    <t>-2023477077</t>
  </si>
  <si>
    <t>VV</t>
  </si>
  <si>
    <t>63,32*0,40*0,95       " oplotenie od ul. Protifašist.bojovníkov</t>
  </si>
  <si>
    <t>66,50*0,40*0,95       " oplotenie od ul. Roosveltovej</t>
  </si>
  <si>
    <t>62,85*0,40*0,95       " oplotenie od ul. Drevný trh</t>
  </si>
  <si>
    <t>62,03*0,40*0,95       " oplotenie od ul. Drevný trh</t>
  </si>
  <si>
    <t>10,00*0,40*0,95       " bránky</t>
  </si>
  <si>
    <t>Súčet</t>
  </si>
  <si>
    <t>132211119</t>
  </si>
  <si>
    <t>Príplatok za lepivosť pri hĺbení rýh š do 600 mm ručným náradím v hornine tr. 3</t>
  </si>
  <si>
    <t>-1933528564</t>
  </si>
  <si>
    <t>Rýha*0,35</t>
  </si>
  <si>
    <t>3</t>
  </si>
  <si>
    <t>162501102</t>
  </si>
  <si>
    <t xml:space="preserve">Vodorovné premiestnenie výkopku  po spevnenej ceste z  horniny tr.1-4, do 100 m3 na vzdialenosť do 3000 m </t>
  </si>
  <si>
    <t>879657460</t>
  </si>
  <si>
    <t>162501105</t>
  </si>
  <si>
    <t>Vodorovné premiestnenie výkopku  po spevnenej ceste z  horniny tr.1-4, do 100 m3, príplatok k cene za každých ďalšich a začatých 1000 m</t>
  </si>
  <si>
    <t>837104069</t>
  </si>
  <si>
    <t>Rýha*7     "do 10 km</t>
  </si>
  <si>
    <t>Zakladanie</t>
  </si>
  <si>
    <t>5</t>
  </si>
  <si>
    <t>215901101.S</t>
  </si>
  <si>
    <t>Zhutnenie podložia z rastlej horniny 1 až 4 pod násypy, z hornina súdržných do 92 % PS a nesúdržných</t>
  </si>
  <si>
    <t>m2</t>
  </si>
  <si>
    <t>-2014872021</t>
  </si>
  <si>
    <t>63,32*0,40       " oplotenie od ul. Protifašist.bojovníkov</t>
  </si>
  <si>
    <t>66,50*0,40       " oplotenie od ul. Roosveltovej</t>
  </si>
  <si>
    <t>62,85*0,40       " oplotenie od ul. Drevný trh</t>
  </si>
  <si>
    <t>62,03*0,40       " oplotenie od ul. Drevný trh</t>
  </si>
  <si>
    <t>10,00*0,40       " bránky</t>
  </si>
  <si>
    <t>6</t>
  </si>
  <si>
    <t>271571111</t>
  </si>
  <si>
    <t>Vankúše zhutnené pod základy zo štrkopiesku</t>
  </si>
  <si>
    <t>1815346667</t>
  </si>
  <si>
    <t>63,32*0,40*0,15       " oplotenie od ul. Protifašist.bojovníkov</t>
  </si>
  <si>
    <t>66,50*0,40*0,15       " oplotenie od ul. Roosveltovej</t>
  </si>
  <si>
    <t>62,85*0,40*0,15       " oplotenie od ul. Drevný trh</t>
  </si>
  <si>
    <t>62,03*0,40*0,15       " oplotenie od ul. Drevný trh</t>
  </si>
  <si>
    <t>7</t>
  </si>
  <si>
    <t>274321411</t>
  </si>
  <si>
    <t>Betón základových pásov, železový (bez výstuže), tr.C 25/30</t>
  </si>
  <si>
    <t>392395972</t>
  </si>
  <si>
    <t>63,32*0,40*(0,80+0,30)       " oplotenie od ul. Protifašist.bojovníkov</t>
  </si>
  <si>
    <t>66,50*0,40*(0,80+0,30)       " oplotenie od ul. Roosveltovej</t>
  </si>
  <si>
    <t>62,85*0,40*(0,80+0,30)       " oplotenie od ul. Drevný trh</t>
  </si>
  <si>
    <t>62,03*0,40*(0,80+0,30)       " oplotenie od ul. Drevný trh</t>
  </si>
  <si>
    <t>10,00*0,40*0,80       " bránky</t>
  </si>
  <si>
    <t>8</t>
  </si>
  <si>
    <t>274351217</t>
  </si>
  <si>
    <t>Debnenie stien základových pásov, zhotovenie-tradičné</t>
  </si>
  <si>
    <t>-1406493502</t>
  </si>
  <si>
    <t>63,32*0,40*2       " oplotenie od ul. Protifašist.bojovníkov</t>
  </si>
  <si>
    <t>66,50*0,40*2       " oplotenie od ul. Roosveltovej</t>
  </si>
  <si>
    <t>62,85*0,40*2       " oplotenie od ul. Drevný trh</t>
  </si>
  <si>
    <t>62,03*0,40*2       " oplotenie od ul. Drevný trh</t>
  </si>
  <si>
    <t>10,00*0,40*2       " bránky</t>
  </si>
  <si>
    <t>Medzisúčet debnenie múrikov =</t>
  </si>
  <si>
    <t>(63,32/3,00)*0,40*0,80       " oplotenie od ul. Protifašist.bojovníkov</t>
  </si>
  <si>
    <t>(66,50/3,00)*0,40*0,80       " oplotenie od ul. Roosveltovej</t>
  </si>
  <si>
    <t>(62,85/3,00)*0,40*0,80       " oplotenie od ul. Drevný trh</t>
  </si>
  <si>
    <t>(62,03/3,00)*0,40*0,80       " oplotenie od ul. Drevný trh</t>
  </si>
  <si>
    <t>Medzisúčet debnenie dilatácie =</t>
  </si>
  <si>
    <t>9</t>
  </si>
  <si>
    <t>274351218</t>
  </si>
  <si>
    <t>Debnenie stien základových pásov, odstránenie-tradičné</t>
  </si>
  <si>
    <t>1237344217</t>
  </si>
  <si>
    <t>10</t>
  </si>
  <si>
    <t>274361821</t>
  </si>
  <si>
    <t>Výstuž základových pásov z ocele 10505</t>
  </si>
  <si>
    <t>t</t>
  </si>
  <si>
    <t>-1644050033</t>
  </si>
  <si>
    <t>115,268*0,090</t>
  </si>
  <si>
    <t>Úpravy povrchov, podlahy, osadenie</t>
  </si>
  <si>
    <t>11</t>
  </si>
  <si>
    <t>622491310.S</t>
  </si>
  <si>
    <t>Fasádny náter silikátový dvojnásobný</t>
  </si>
  <si>
    <t>1193550392</t>
  </si>
  <si>
    <t xml:space="preserve">63,32*0,40      </t>
  </si>
  <si>
    <t xml:space="preserve">63,32*(0,10+0,30)      </t>
  </si>
  <si>
    <t>66,50*0,40</t>
  </si>
  <si>
    <t>66,50*(0,10+0,30)</t>
  </si>
  <si>
    <t>62,85*0,40</t>
  </si>
  <si>
    <t>62,85*(0,10+0,30)</t>
  </si>
  <si>
    <t>62,03*0,40</t>
  </si>
  <si>
    <t>62,03*(0,10+0,30)</t>
  </si>
  <si>
    <t>10,00*0,40*2</t>
  </si>
  <si>
    <t>Ostatné konštrukcie a práce-búranie</t>
  </si>
  <si>
    <t>12</t>
  </si>
  <si>
    <t>931981129.S</t>
  </si>
  <si>
    <t>Príplatok za nepieskovanú lepenku vkladanú po oboch stranách vložky pre vložky do dilatačných škár zvislé</t>
  </si>
  <si>
    <t>2047665509</t>
  </si>
  <si>
    <t>(63,32/3,00)*0,40*0,80</t>
  </si>
  <si>
    <t xml:space="preserve">(66,50/3,00)*0,40*0,80     </t>
  </si>
  <si>
    <t xml:space="preserve">(62,85/3,00)*0,40*0,80      </t>
  </si>
  <si>
    <t xml:space="preserve">(62,03/3,00)*0,40*0,80    </t>
  </si>
  <si>
    <t>13</t>
  </si>
  <si>
    <t>953996610</t>
  </si>
  <si>
    <t>WEBER dilatačný profil priebežný PVC</t>
  </si>
  <si>
    <t>m</t>
  </si>
  <si>
    <t>-2076225066</t>
  </si>
  <si>
    <t>(63,32/3,00)*0,80*2</t>
  </si>
  <si>
    <t>(66,50/3,00)*0,80*2</t>
  </si>
  <si>
    <t>(62,85/3,00)*0,80*2</t>
  </si>
  <si>
    <t>(62,03/3,00)*0,80*2</t>
  </si>
  <si>
    <t>14</t>
  </si>
  <si>
    <t>953996631</t>
  </si>
  <si>
    <t>Skosovací profil 20/20 mm, montáž a dodávka</t>
  </si>
  <si>
    <t>760808250</t>
  </si>
  <si>
    <t>63,32*2</t>
  </si>
  <si>
    <t>66,50*2</t>
  </si>
  <si>
    <t>62,85*2</t>
  </si>
  <si>
    <t>62,03*2</t>
  </si>
  <si>
    <t>15</t>
  </si>
  <si>
    <t>959941152.S</t>
  </si>
  <si>
    <t>Chemická kotva s kotevným svorníkom tesnená chemickou ampulkou do betónu, ŽB, kameňa, s vyvŕtaním otvoru M24/55/300 mm</t>
  </si>
  <si>
    <t>ks</t>
  </si>
  <si>
    <t>-1295713109</t>
  </si>
  <si>
    <t>((61,69+1,16)/1,91)*2</t>
  </si>
  <si>
    <t>((2,87+1,91+1,10)/1,91)*2</t>
  </si>
  <si>
    <t>((3,83+3,83+1,19)/1,91)*2</t>
  </si>
  <si>
    <t>1*2</t>
  </si>
  <si>
    <t>4*2</t>
  </si>
  <si>
    <t>0,764</t>
  </si>
  <si>
    <t>16</t>
  </si>
  <si>
    <t>961055111</t>
  </si>
  <si>
    <t>Búranie základov alebo vybúranie otvorov plochy nad 4 m2 v základoch železobetónových,  -2,40000t</t>
  </si>
  <si>
    <t>844809960</t>
  </si>
  <si>
    <t>63,32*0,35*(0,25+0,50)</t>
  </si>
  <si>
    <t>66,50*0,35*(0,25+0,50)</t>
  </si>
  <si>
    <t xml:space="preserve">62,85*0,35*(0,25+0,50)     </t>
  </si>
  <si>
    <t xml:space="preserve">62,03*0,35*(0,25+0,50)     </t>
  </si>
  <si>
    <t>10,00*0,35*(0,25+0,50)</t>
  </si>
  <si>
    <t>17</t>
  </si>
  <si>
    <t>972056001.S</t>
  </si>
  <si>
    <t>Jadrové vrty diamantovými korunkami do D 20 mm do stropov - železobetónových -0,00001t</t>
  </si>
  <si>
    <t>cm</t>
  </si>
  <si>
    <t>941857000</t>
  </si>
  <si>
    <t>((61,69+1,16)/1,91)*30</t>
  </si>
  <si>
    <t>((2,87+1,91+1,10)/1,91)*30</t>
  </si>
  <si>
    <t>((3,83+3,83+1,19)/1,91)*30</t>
  </si>
  <si>
    <t>1*30</t>
  </si>
  <si>
    <t>4*30</t>
  </si>
  <si>
    <t>18</t>
  </si>
  <si>
    <t>979081111</t>
  </si>
  <si>
    <t>Odvoz sutiny a vybúraných hmôt na skládku do 1 km</t>
  </si>
  <si>
    <t>-2054107275</t>
  </si>
  <si>
    <t>19</t>
  </si>
  <si>
    <t>979081121</t>
  </si>
  <si>
    <t>Odvoz sutiny a vybúraných hmôt na skládku za každý ďalší 1 km</t>
  </si>
  <si>
    <t>12400580</t>
  </si>
  <si>
    <t>166,762*9     " skládka baňa Bankov</t>
  </si>
  <si>
    <t>979081170</t>
  </si>
  <si>
    <t xml:space="preserve">Poplatok za uloženie betónov na skládku Baňa Bankov </t>
  </si>
  <si>
    <t>-1771310900</t>
  </si>
  <si>
    <t>21</t>
  </si>
  <si>
    <t>979081160</t>
  </si>
  <si>
    <t xml:space="preserve">Poplatok za uloženie zeminy na skládku Baňa Bankov </t>
  </si>
  <si>
    <t>763186621</t>
  </si>
  <si>
    <t>100,586*1,900</t>
  </si>
  <si>
    <t>99</t>
  </si>
  <si>
    <t>Presun hmôt HSV</t>
  </si>
  <si>
    <t>22</t>
  </si>
  <si>
    <t>998151111</t>
  </si>
  <si>
    <t>Presun hmôt pre obj.8152, 8153,8159,zvislá nosná konštr.z tehál,tvárnic,blokov výšky do 10 m</t>
  </si>
  <si>
    <t>-1086585318</t>
  </si>
  <si>
    <t>PSV</t>
  </si>
  <si>
    <t>Práce a dodávky PSV</t>
  </si>
  <si>
    <t>767</t>
  </si>
  <si>
    <t>Konštrukcie doplnkové kovové</t>
  </si>
  <si>
    <t>23</t>
  </si>
  <si>
    <t>767914845</t>
  </si>
  <si>
    <t>Demontáž kovaného oplotenia s odvozom na určnú skládku -0,02900t</t>
  </si>
  <si>
    <t>1223353006</t>
  </si>
  <si>
    <t>(61,69+1,16)*1,10     " od ulice Drevný trh</t>
  </si>
  <si>
    <t>1,91*1,10     " od ulice Drevný trh</t>
  </si>
  <si>
    <t>(2,87+1,91+1,10)*1,10      " od ulice Protifašist.bojovn.</t>
  </si>
  <si>
    <t>9,375</t>
  </si>
  <si>
    <t>24</t>
  </si>
  <si>
    <t>767915110.S</t>
  </si>
  <si>
    <t>Montáž oplotenia priebežného z profilovej ocele s hmotnosťou 1 m oplotenia do 15 kg</t>
  </si>
  <si>
    <t>-2076647666</t>
  </si>
  <si>
    <t>145,00      " repasované oplotenie</t>
  </si>
  <si>
    <t>25</t>
  </si>
  <si>
    <t>767929095</t>
  </si>
  <si>
    <t>Repasované oplotenie výpalok špic, guľa, céčka, nit navarovací,profil štvorcový 25, profil štvorcový 15, tyč plochá 25*2*2</t>
  </si>
  <si>
    <t>1416872385</t>
  </si>
  <si>
    <t>26</t>
  </si>
  <si>
    <t>767915130.S</t>
  </si>
  <si>
    <t>Montáž oplotenia priebežného z profilovej ocele s hmotnosťou 1 m oplotenia do 50 kg</t>
  </si>
  <si>
    <t>-902327375</t>
  </si>
  <si>
    <t>27</t>
  </si>
  <si>
    <t>767922095</t>
  </si>
  <si>
    <t>Kované oplotenie výpalok špic, guľa, céčka, nit navarovací,profil štvorcový 25, profil štvorcový 15, tyč plochá 25*2*2</t>
  </si>
  <si>
    <t>892041726</t>
  </si>
  <si>
    <t>28</t>
  </si>
  <si>
    <t>767929195</t>
  </si>
  <si>
    <t>Kované bránky, výpalok špic, guľa, céčka, nit navarovací,profil štvorcový 25, profil štvorcový 15, tzč plochá 25*2*2</t>
  </si>
  <si>
    <t>687848256</t>
  </si>
  <si>
    <t>783</t>
  </si>
  <si>
    <t>Nátery</t>
  </si>
  <si>
    <t>29</t>
  </si>
  <si>
    <t>783401111</t>
  </si>
  <si>
    <t>Pieskovanie zámočníckych konštrukcií - kované oplotenie</t>
  </si>
  <si>
    <t>792363448</t>
  </si>
  <si>
    <t>30</t>
  </si>
  <si>
    <t>783501111</t>
  </si>
  <si>
    <t xml:space="preserve">Komaxitovanie zámočníckych konštrukcií - kované oplotenie </t>
  </si>
  <si>
    <t>-814403407</t>
  </si>
  <si>
    <t>ZOZNAM FIGÚR</t>
  </si>
  <si>
    <t>Výmera</t>
  </si>
  <si>
    <t>Použitie figúry: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</si>
</sst>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/>
    </xf>
    <xf numFmtId="167" fontId="36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36" t="s">
        <v>5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01" t="s">
        <v>13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R5" s="20"/>
      <c r="BE5" s="198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03" t="s">
        <v>16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R6" s="20"/>
      <c r="BE6" s="199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199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199"/>
      <c r="BS8" s="17" t="s">
        <v>6</v>
      </c>
    </row>
    <row r="9" spans="1:74" s="1" customFormat="1" ht="14.45" customHeight="1">
      <c r="B9" s="20"/>
      <c r="AR9" s="20"/>
      <c r="BE9" s="199"/>
      <c r="BS9" s="17" t="s">
        <v>6</v>
      </c>
    </row>
    <row r="10" spans="1:74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199"/>
      <c r="BS10" s="17" t="s">
        <v>6</v>
      </c>
    </row>
    <row r="11" spans="1:74" s="1" customFormat="1" ht="18.399999999999999" customHeight="1">
      <c r="B11" s="20"/>
      <c r="E11" s="25" t="s">
        <v>25</v>
      </c>
      <c r="AK11" s="27" t="s">
        <v>26</v>
      </c>
      <c r="AN11" s="25" t="s">
        <v>1</v>
      </c>
      <c r="AR11" s="20"/>
      <c r="BE11" s="199"/>
      <c r="BS11" s="17" t="s">
        <v>6</v>
      </c>
    </row>
    <row r="12" spans="1:74" s="1" customFormat="1" ht="6.95" customHeight="1">
      <c r="B12" s="20"/>
      <c r="AR12" s="20"/>
      <c r="BE12" s="199"/>
      <c r="BS12" s="17" t="s">
        <v>6</v>
      </c>
    </row>
    <row r="13" spans="1:74" s="1" customFormat="1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199"/>
      <c r="BS13" s="17" t="s">
        <v>6</v>
      </c>
    </row>
    <row r="14" spans="1:74" ht="12.75">
      <c r="B14" s="20"/>
      <c r="E14" s="204" t="s">
        <v>28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7" t="s">
        <v>26</v>
      </c>
      <c r="AN14" s="29" t="s">
        <v>28</v>
      </c>
      <c r="AR14" s="20"/>
      <c r="BE14" s="199"/>
      <c r="BS14" s="17" t="s">
        <v>6</v>
      </c>
    </row>
    <row r="15" spans="1:74" s="1" customFormat="1" ht="6.95" customHeight="1">
      <c r="B15" s="20"/>
      <c r="AR15" s="20"/>
      <c r="BE15" s="199"/>
      <c r="BS15" s="17" t="s">
        <v>3</v>
      </c>
    </row>
    <row r="16" spans="1:74" s="1" customFormat="1" ht="12" customHeight="1">
      <c r="B16" s="20"/>
      <c r="D16" s="27" t="s">
        <v>29</v>
      </c>
      <c r="AK16" s="27" t="s">
        <v>24</v>
      </c>
      <c r="AN16" s="25" t="s">
        <v>1</v>
      </c>
      <c r="AR16" s="20"/>
      <c r="BE16" s="199"/>
      <c r="BS16" s="17" t="s">
        <v>3</v>
      </c>
    </row>
    <row r="17" spans="1:71" s="1" customFormat="1" ht="18.399999999999999" customHeight="1">
      <c r="B17" s="20"/>
      <c r="E17" s="25" t="s">
        <v>30</v>
      </c>
      <c r="AK17" s="27" t="s">
        <v>26</v>
      </c>
      <c r="AN17" s="25" t="s">
        <v>1</v>
      </c>
      <c r="AR17" s="20"/>
      <c r="BE17" s="199"/>
      <c r="BS17" s="17" t="s">
        <v>31</v>
      </c>
    </row>
    <row r="18" spans="1:71" s="1" customFormat="1" ht="6.95" customHeight="1">
      <c r="B18" s="20"/>
      <c r="AR18" s="20"/>
      <c r="BE18" s="199"/>
      <c r="BS18" s="17" t="s">
        <v>6</v>
      </c>
    </row>
    <row r="19" spans="1:71" s="1" customFormat="1" ht="12" customHeight="1">
      <c r="B19" s="20"/>
      <c r="D19" s="27" t="s">
        <v>32</v>
      </c>
      <c r="AK19" s="27" t="s">
        <v>24</v>
      </c>
      <c r="AN19" s="25" t="s">
        <v>1</v>
      </c>
      <c r="AR19" s="20"/>
      <c r="BE19" s="199"/>
      <c r="BS19" s="17" t="s">
        <v>6</v>
      </c>
    </row>
    <row r="20" spans="1:71" s="1" customFormat="1" ht="18.399999999999999" customHeight="1">
      <c r="B20" s="20"/>
      <c r="E20" s="25" t="s">
        <v>33</v>
      </c>
      <c r="AK20" s="27" t="s">
        <v>26</v>
      </c>
      <c r="AN20" s="25" t="s">
        <v>1</v>
      </c>
      <c r="AR20" s="20"/>
      <c r="BE20" s="199"/>
      <c r="BS20" s="17" t="s">
        <v>31</v>
      </c>
    </row>
    <row r="21" spans="1:71" s="1" customFormat="1" ht="6.95" customHeight="1">
      <c r="B21" s="20"/>
      <c r="AR21" s="20"/>
      <c r="BE21" s="199"/>
    </row>
    <row r="22" spans="1:71" s="1" customFormat="1" ht="12" customHeight="1">
      <c r="B22" s="20"/>
      <c r="D22" s="27" t="s">
        <v>34</v>
      </c>
      <c r="AR22" s="20"/>
      <c r="BE22" s="199"/>
    </row>
    <row r="23" spans="1:71" s="1" customFormat="1" ht="16.5" customHeight="1">
      <c r="B23" s="20"/>
      <c r="E23" s="206" t="s">
        <v>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R23" s="20"/>
      <c r="BE23" s="199"/>
    </row>
    <row r="24" spans="1:71" s="1" customFormat="1" ht="6.95" customHeight="1">
      <c r="B24" s="20"/>
      <c r="AR24" s="20"/>
      <c r="BE24" s="199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199"/>
    </row>
    <row r="26" spans="1:71" s="2" customFormat="1" ht="25.9" customHeight="1">
      <c r="A26" s="32"/>
      <c r="B26" s="33"/>
      <c r="C26" s="32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07">
        <f>ROUND(AG94,2)</f>
        <v>0</v>
      </c>
      <c r="AL26" s="208"/>
      <c r="AM26" s="208"/>
      <c r="AN26" s="208"/>
      <c r="AO26" s="208"/>
      <c r="AP26" s="32"/>
      <c r="AQ26" s="32"/>
      <c r="AR26" s="33"/>
      <c r="BE26" s="199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199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09" t="s">
        <v>36</v>
      </c>
      <c r="M28" s="209"/>
      <c r="N28" s="209"/>
      <c r="O28" s="209"/>
      <c r="P28" s="209"/>
      <c r="Q28" s="32"/>
      <c r="R28" s="32"/>
      <c r="S28" s="32"/>
      <c r="T28" s="32"/>
      <c r="U28" s="32"/>
      <c r="V28" s="32"/>
      <c r="W28" s="209" t="s">
        <v>37</v>
      </c>
      <c r="X28" s="209"/>
      <c r="Y28" s="209"/>
      <c r="Z28" s="209"/>
      <c r="AA28" s="209"/>
      <c r="AB28" s="209"/>
      <c r="AC28" s="209"/>
      <c r="AD28" s="209"/>
      <c r="AE28" s="209"/>
      <c r="AF28" s="32"/>
      <c r="AG28" s="32"/>
      <c r="AH28" s="32"/>
      <c r="AI28" s="32"/>
      <c r="AJ28" s="32"/>
      <c r="AK28" s="209" t="s">
        <v>38</v>
      </c>
      <c r="AL28" s="209"/>
      <c r="AM28" s="209"/>
      <c r="AN28" s="209"/>
      <c r="AO28" s="209"/>
      <c r="AP28" s="32"/>
      <c r="AQ28" s="32"/>
      <c r="AR28" s="33"/>
      <c r="BE28" s="199"/>
    </row>
    <row r="29" spans="1:71" s="3" customFormat="1" ht="14.45" customHeight="1">
      <c r="B29" s="37"/>
      <c r="D29" s="27" t="s">
        <v>39</v>
      </c>
      <c r="F29" s="38" t="s">
        <v>40</v>
      </c>
      <c r="L29" s="212">
        <v>0.2</v>
      </c>
      <c r="M29" s="211"/>
      <c r="N29" s="211"/>
      <c r="O29" s="211"/>
      <c r="P29" s="211"/>
      <c r="W29" s="210">
        <f>ROUND(AZ94, 2)</f>
        <v>0</v>
      </c>
      <c r="X29" s="211"/>
      <c r="Y29" s="211"/>
      <c r="Z29" s="211"/>
      <c r="AA29" s="211"/>
      <c r="AB29" s="211"/>
      <c r="AC29" s="211"/>
      <c r="AD29" s="211"/>
      <c r="AE29" s="211"/>
      <c r="AK29" s="210">
        <f>ROUND(AV94, 2)</f>
        <v>0</v>
      </c>
      <c r="AL29" s="211"/>
      <c r="AM29" s="211"/>
      <c r="AN29" s="211"/>
      <c r="AO29" s="211"/>
      <c r="AR29" s="37"/>
      <c r="BE29" s="200"/>
    </row>
    <row r="30" spans="1:71" s="3" customFormat="1" ht="14.45" customHeight="1">
      <c r="B30" s="37"/>
      <c r="F30" s="38" t="s">
        <v>41</v>
      </c>
      <c r="L30" s="212">
        <v>0.2</v>
      </c>
      <c r="M30" s="211"/>
      <c r="N30" s="211"/>
      <c r="O30" s="211"/>
      <c r="P30" s="211"/>
      <c r="W30" s="210">
        <f>ROUND(BA94, 2)</f>
        <v>0</v>
      </c>
      <c r="X30" s="211"/>
      <c r="Y30" s="211"/>
      <c r="Z30" s="211"/>
      <c r="AA30" s="211"/>
      <c r="AB30" s="211"/>
      <c r="AC30" s="211"/>
      <c r="AD30" s="211"/>
      <c r="AE30" s="211"/>
      <c r="AK30" s="210">
        <f>ROUND(AW94, 2)</f>
        <v>0</v>
      </c>
      <c r="AL30" s="211"/>
      <c r="AM30" s="211"/>
      <c r="AN30" s="211"/>
      <c r="AO30" s="211"/>
      <c r="AR30" s="37"/>
      <c r="BE30" s="200"/>
    </row>
    <row r="31" spans="1:71" s="3" customFormat="1" ht="14.45" hidden="1" customHeight="1">
      <c r="B31" s="37"/>
      <c r="F31" s="27" t="s">
        <v>42</v>
      </c>
      <c r="L31" s="212">
        <v>0.2</v>
      </c>
      <c r="M31" s="211"/>
      <c r="N31" s="211"/>
      <c r="O31" s="211"/>
      <c r="P31" s="211"/>
      <c r="W31" s="210">
        <f>ROUND(BB94, 2)</f>
        <v>0</v>
      </c>
      <c r="X31" s="211"/>
      <c r="Y31" s="211"/>
      <c r="Z31" s="211"/>
      <c r="AA31" s="211"/>
      <c r="AB31" s="211"/>
      <c r="AC31" s="211"/>
      <c r="AD31" s="211"/>
      <c r="AE31" s="211"/>
      <c r="AK31" s="210">
        <v>0</v>
      </c>
      <c r="AL31" s="211"/>
      <c r="AM31" s="211"/>
      <c r="AN31" s="211"/>
      <c r="AO31" s="211"/>
      <c r="AR31" s="37"/>
      <c r="BE31" s="200"/>
    </row>
    <row r="32" spans="1:71" s="3" customFormat="1" ht="14.45" hidden="1" customHeight="1">
      <c r="B32" s="37"/>
      <c r="F32" s="27" t="s">
        <v>43</v>
      </c>
      <c r="L32" s="212">
        <v>0.2</v>
      </c>
      <c r="M32" s="211"/>
      <c r="N32" s="211"/>
      <c r="O32" s="211"/>
      <c r="P32" s="211"/>
      <c r="W32" s="210">
        <f>ROUND(BC94, 2)</f>
        <v>0</v>
      </c>
      <c r="X32" s="211"/>
      <c r="Y32" s="211"/>
      <c r="Z32" s="211"/>
      <c r="AA32" s="211"/>
      <c r="AB32" s="211"/>
      <c r="AC32" s="211"/>
      <c r="AD32" s="211"/>
      <c r="AE32" s="211"/>
      <c r="AK32" s="210">
        <v>0</v>
      </c>
      <c r="AL32" s="211"/>
      <c r="AM32" s="211"/>
      <c r="AN32" s="211"/>
      <c r="AO32" s="211"/>
      <c r="AR32" s="37"/>
      <c r="BE32" s="200"/>
    </row>
    <row r="33" spans="1:57" s="3" customFormat="1" ht="14.45" hidden="1" customHeight="1">
      <c r="B33" s="37"/>
      <c r="F33" s="38" t="s">
        <v>44</v>
      </c>
      <c r="L33" s="212">
        <v>0</v>
      </c>
      <c r="M33" s="211"/>
      <c r="N33" s="211"/>
      <c r="O33" s="211"/>
      <c r="P33" s="211"/>
      <c r="W33" s="210">
        <f>ROUND(BD94, 2)</f>
        <v>0</v>
      </c>
      <c r="X33" s="211"/>
      <c r="Y33" s="211"/>
      <c r="Z33" s="211"/>
      <c r="AA33" s="211"/>
      <c r="AB33" s="211"/>
      <c r="AC33" s="211"/>
      <c r="AD33" s="211"/>
      <c r="AE33" s="211"/>
      <c r="AK33" s="210">
        <v>0</v>
      </c>
      <c r="AL33" s="211"/>
      <c r="AM33" s="211"/>
      <c r="AN33" s="211"/>
      <c r="AO33" s="211"/>
      <c r="AR33" s="37"/>
      <c r="BE33" s="200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199"/>
    </row>
    <row r="35" spans="1:57" s="2" customFormat="1" ht="25.9" customHeight="1">
      <c r="A35" s="32"/>
      <c r="B35" s="33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13" t="s">
        <v>47</v>
      </c>
      <c r="Y35" s="214"/>
      <c r="Z35" s="214"/>
      <c r="AA35" s="214"/>
      <c r="AB35" s="214"/>
      <c r="AC35" s="41"/>
      <c r="AD35" s="41"/>
      <c r="AE35" s="41"/>
      <c r="AF35" s="41"/>
      <c r="AG35" s="41"/>
      <c r="AH35" s="41"/>
      <c r="AI35" s="41"/>
      <c r="AJ35" s="41"/>
      <c r="AK35" s="215">
        <f>SUM(AK26:AK33)</f>
        <v>0</v>
      </c>
      <c r="AL35" s="214"/>
      <c r="AM35" s="214"/>
      <c r="AN35" s="214"/>
      <c r="AO35" s="216"/>
      <c r="AP35" s="39"/>
      <c r="AQ35" s="39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6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6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6" t="s">
        <v>50</v>
      </c>
      <c r="AI60" s="35"/>
      <c r="AJ60" s="35"/>
      <c r="AK60" s="35"/>
      <c r="AL60" s="35"/>
      <c r="AM60" s="46" t="s">
        <v>51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6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6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6" t="s">
        <v>50</v>
      </c>
      <c r="AI75" s="35"/>
      <c r="AJ75" s="35"/>
      <c r="AK75" s="35"/>
      <c r="AL75" s="35"/>
      <c r="AM75" s="46" t="s">
        <v>51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3"/>
      <c r="BE77" s="32"/>
    </row>
    <row r="81" spans="1:90" s="2" customFormat="1" ht="6.95" customHeight="1">
      <c r="A81" s="32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3"/>
      <c r="BE81" s="32"/>
    </row>
    <row r="82" spans="1:90" s="2" customFormat="1" ht="24.95" customHeight="1">
      <c r="A82" s="32"/>
      <c r="B82" s="33"/>
      <c r="C82" s="21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0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0" s="4" customFormat="1" ht="12" customHeight="1">
      <c r="B84" s="52"/>
      <c r="C84" s="27" t="s">
        <v>12</v>
      </c>
      <c r="L84" s="4" t="str">
        <f>K5</f>
        <v>20-10-02</v>
      </c>
      <c r="AR84" s="52"/>
    </row>
    <row r="85" spans="1:90" s="5" customFormat="1" ht="36.950000000000003" customHeight="1">
      <c r="B85" s="53"/>
      <c r="C85" s="54" t="s">
        <v>15</v>
      </c>
      <c r="L85" s="217" t="str">
        <f>K6</f>
        <v>Drevný trh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53"/>
    </row>
    <row r="86" spans="1:90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0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5" t="str">
        <f>IF(K8="","",K8)</f>
        <v>Košice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19" t="str">
        <f>IF(AN8= "","",AN8)</f>
        <v>20. 10. 2020</v>
      </c>
      <c r="AN87" s="219"/>
      <c r="AO87" s="32"/>
      <c r="AP87" s="32"/>
      <c r="AQ87" s="32"/>
      <c r="AR87" s="33"/>
      <c r="BE87" s="32"/>
    </row>
    <row r="88" spans="1:90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0" s="2" customFormat="1" ht="15.2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Správa mestskej zelene Košice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0" t="str">
        <f>IF(E17="","",E17)</f>
        <v xml:space="preserve"> </v>
      </c>
      <c r="AN89" s="221"/>
      <c r="AO89" s="221"/>
      <c r="AP89" s="221"/>
      <c r="AQ89" s="32"/>
      <c r="AR89" s="33"/>
      <c r="AS89" s="222" t="s">
        <v>55</v>
      </c>
      <c r="AT89" s="223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2"/>
    </row>
    <row r="90" spans="1:90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32</v>
      </c>
      <c r="AJ90" s="32"/>
      <c r="AK90" s="32"/>
      <c r="AL90" s="32"/>
      <c r="AM90" s="220" t="str">
        <f>IF(E20="","",E20)</f>
        <v>Vystavil Dušan</v>
      </c>
      <c r="AN90" s="221"/>
      <c r="AO90" s="221"/>
      <c r="AP90" s="221"/>
      <c r="AQ90" s="32"/>
      <c r="AR90" s="33"/>
      <c r="AS90" s="224"/>
      <c r="AT90" s="225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2"/>
    </row>
    <row r="91" spans="1:90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4"/>
      <c r="AT91" s="225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2"/>
    </row>
    <row r="92" spans="1:90" s="2" customFormat="1" ht="29.25" customHeight="1">
      <c r="A92" s="32"/>
      <c r="B92" s="33"/>
      <c r="C92" s="226" t="s">
        <v>56</v>
      </c>
      <c r="D92" s="227"/>
      <c r="E92" s="227"/>
      <c r="F92" s="227"/>
      <c r="G92" s="227"/>
      <c r="H92" s="61"/>
      <c r="I92" s="228" t="s">
        <v>57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9" t="s">
        <v>58</v>
      </c>
      <c r="AH92" s="227"/>
      <c r="AI92" s="227"/>
      <c r="AJ92" s="227"/>
      <c r="AK92" s="227"/>
      <c r="AL92" s="227"/>
      <c r="AM92" s="227"/>
      <c r="AN92" s="228" t="s">
        <v>59</v>
      </c>
      <c r="AO92" s="227"/>
      <c r="AP92" s="230"/>
      <c r="AQ92" s="62" t="s">
        <v>60</v>
      </c>
      <c r="AR92" s="33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2"/>
    </row>
    <row r="93" spans="1:90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2"/>
    </row>
    <row r="94" spans="1:90" s="6" customFormat="1" ht="32.450000000000003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4">
        <f>ROUND(AG95,2)</f>
        <v>0</v>
      </c>
      <c r="AH94" s="234"/>
      <c r="AI94" s="234"/>
      <c r="AJ94" s="234"/>
      <c r="AK94" s="234"/>
      <c r="AL94" s="234"/>
      <c r="AM94" s="234"/>
      <c r="AN94" s="235">
        <f>SUM(AG94,AT94)</f>
        <v>0</v>
      </c>
      <c r="AO94" s="235"/>
      <c r="AP94" s="235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74</v>
      </c>
      <c r="BT94" s="78" t="s">
        <v>75</v>
      </c>
      <c r="BV94" s="78" t="s">
        <v>76</v>
      </c>
      <c r="BW94" s="78" t="s">
        <v>4</v>
      </c>
      <c r="BX94" s="78" t="s">
        <v>77</v>
      </c>
      <c r="CL94" s="78" t="s">
        <v>1</v>
      </c>
    </row>
    <row r="95" spans="1:90" s="7" customFormat="1" ht="16.5" customHeight="1">
      <c r="A95" s="79" t="s">
        <v>78</v>
      </c>
      <c r="B95" s="80"/>
      <c r="C95" s="81"/>
      <c r="D95" s="233" t="s">
        <v>13</v>
      </c>
      <c r="E95" s="233"/>
      <c r="F95" s="233"/>
      <c r="G95" s="233"/>
      <c r="H95" s="233"/>
      <c r="I95" s="82"/>
      <c r="J95" s="233" t="s">
        <v>16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1">
        <f>'20-10-02 - Drevný trh'!J28</f>
        <v>0</v>
      </c>
      <c r="AH95" s="232"/>
      <c r="AI95" s="232"/>
      <c r="AJ95" s="232"/>
      <c r="AK95" s="232"/>
      <c r="AL95" s="232"/>
      <c r="AM95" s="232"/>
      <c r="AN95" s="231">
        <f>SUM(AG95,AT95)</f>
        <v>0</v>
      </c>
      <c r="AO95" s="232"/>
      <c r="AP95" s="232"/>
      <c r="AQ95" s="83" t="s">
        <v>79</v>
      </c>
      <c r="AR95" s="80"/>
      <c r="AS95" s="84">
        <v>0</v>
      </c>
      <c r="AT95" s="85">
        <f>ROUND(SUM(AV95:AW95),2)</f>
        <v>0</v>
      </c>
      <c r="AU95" s="86">
        <f>'20-10-02 - Drevný trh'!P121</f>
        <v>0</v>
      </c>
      <c r="AV95" s="85">
        <f>'20-10-02 - Drevný trh'!J31</f>
        <v>0</v>
      </c>
      <c r="AW95" s="85">
        <f>'20-10-02 - Drevný trh'!J32</f>
        <v>0</v>
      </c>
      <c r="AX95" s="85">
        <f>'20-10-02 - Drevný trh'!J33</f>
        <v>0</v>
      </c>
      <c r="AY95" s="85">
        <f>'20-10-02 - Drevný trh'!J34</f>
        <v>0</v>
      </c>
      <c r="AZ95" s="85">
        <f>'20-10-02 - Drevný trh'!F31</f>
        <v>0</v>
      </c>
      <c r="BA95" s="85">
        <f>'20-10-02 - Drevný trh'!F32</f>
        <v>0</v>
      </c>
      <c r="BB95" s="85">
        <f>'20-10-02 - Drevný trh'!F33</f>
        <v>0</v>
      </c>
      <c r="BC95" s="85">
        <f>'20-10-02 - Drevný trh'!F34</f>
        <v>0</v>
      </c>
      <c r="BD95" s="87">
        <f>'20-10-02 - Drevný trh'!F35</f>
        <v>0</v>
      </c>
      <c r="BT95" s="88" t="s">
        <v>80</v>
      </c>
      <c r="BU95" s="88" t="s">
        <v>81</v>
      </c>
      <c r="BV95" s="88" t="s">
        <v>76</v>
      </c>
      <c r="BW95" s="88" t="s">
        <v>4</v>
      </c>
      <c r="BX95" s="88" t="s">
        <v>77</v>
      </c>
      <c r="CL95" s="88" t="s">
        <v>1</v>
      </c>
    </row>
    <row r="96" spans="1:90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-10-02 - Drevný trh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36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7" t="s">
        <v>4</v>
      </c>
      <c r="AZ2" s="89" t="s">
        <v>82</v>
      </c>
      <c r="BA2" s="89" t="s">
        <v>83</v>
      </c>
      <c r="BB2" s="89" t="s">
        <v>84</v>
      </c>
      <c r="BC2" s="89" t="s">
        <v>85</v>
      </c>
      <c r="BD2" s="89" t="s">
        <v>86</v>
      </c>
    </row>
    <row r="3" spans="1:5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56" s="1" customFormat="1" ht="24.95" hidden="1" customHeight="1">
      <c r="B4" s="20"/>
      <c r="D4" s="21" t="s">
        <v>87</v>
      </c>
      <c r="L4" s="20"/>
      <c r="M4" s="90" t="s">
        <v>9</v>
      </c>
      <c r="AT4" s="17" t="s">
        <v>3</v>
      </c>
    </row>
    <row r="5" spans="1:56" s="1" customFormat="1" ht="6.95" hidden="1" customHeight="1">
      <c r="B5" s="20"/>
      <c r="L5" s="20"/>
    </row>
    <row r="6" spans="1:56" s="2" customFormat="1" ht="12" hidden="1" customHeight="1">
      <c r="A6" s="32"/>
      <c r="B6" s="33"/>
      <c r="C6" s="32"/>
      <c r="D6" s="27" t="s">
        <v>15</v>
      </c>
      <c r="E6" s="32"/>
      <c r="F6" s="32"/>
      <c r="G6" s="32"/>
      <c r="H6" s="32"/>
      <c r="I6" s="32"/>
      <c r="J6" s="32"/>
      <c r="K6" s="32"/>
      <c r="L6" s="43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56" s="2" customFormat="1" ht="16.5" hidden="1" customHeight="1">
      <c r="A7" s="32"/>
      <c r="B7" s="33"/>
      <c r="C7" s="32"/>
      <c r="D7" s="32"/>
      <c r="E7" s="217" t="s">
        <v>16</v>
      </c>
      <c r="F7" s="237"/>
      <c r="G7" s="237"/>
      <c r="H7" s="237"/>
      <c r="I7" s="32"/>
      <c r="J7" s="32"/>
      <c r="K7" s="32"/>
      <c r="L7" s="43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56" s="2" customFormat="1" ht="11.25" hidden="1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4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56" s="2" customFormat="1" ht="12" hidden="1" customHeight="1">
      <c r="A9" s="32"/>
      <c r="B9" s="33"/>
      <c r="C9" s="32"/>
      <c r="D9" s="27" t="s">
        <v>17</v>
      </c>
      <c r="E9" s="32"/>
      <c r="F9" s="25" t="s">
        <v>1</v>
      </c>
      <c r="G9" s="32"/>
      <c r="H9" s="32"/>
      <c r="I9" s="27" t="s">
        <v>18</v>
      </c>
      <c r="J9" s="25" t="s">
        <v>1</v>
      </c>
      <c r="K9" s="32"/>
      <c r="L9" s="4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56" s="2" customFormat="1" ht="12" hidden="1" customHeight="1">
      <c r="A10" s="32"/>
      <c r="B10" s="33"/>
      <c r="C10" s="32"/>
      <c r="D10" s="27" t="s">
        <v>19</v>
      </c>
      <c r="E10" s="32"/>
      <c r="F10" s="25" t="s">
        <v>20</v>
      </c>
      <c r="G10" s="32"/>
      <c r="H10" s="32"/>
      <c r="I10" s="27" t="s">
        <v>21</v>
      </c>
      <c r="J10" s="56" t="str">
        <f>'Rekapitulácia stavby'!AN8</f>
        <v>20. 10. 2020</v>
      </c>
      <c r="K10" s="32"/>
      <c r="L10" s="4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56" s="2" customFormat="1" ht="10.9" hidden="1" customHeight="1">
      <c r="A11" s="32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4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hidden="1" customHeight="1">
      <c r="A12" s="32"/>
      <c r="B12" s="33"/>
      <c r="C12" s="32"/>
      <c r="D12" s="27" t="s">
        <v>23</v>
      </c>
      <c r="E12" s="32"/>
      <c r="F12" s="32"/>
      <c r="G12" s="32"/>
      <c r="H12" s="32"/>
      <c r="I12" s="27" t="s">
        <v>24</v>
      </c>
      <c r="J12" s="25" t="s">
        <v>1</v>
      </c>
      <c r="K12" s="32"/>
      <c r="L12" s="4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8" hidden="1" customHeight="1">
      <c r="A13" s="32"/>
      <c r="B13" s="33"/>
      <c r="C13" s="32"/>
      <c r="D13" s="32"/>
      <c r="E13" s="25" t="s">
        <v>25</v>
      </c>
      <c r="F13" s="32"/>
      <c r="G13" s="32"/>
      <c r="H13" s="32"/>
      <c r="I13" s="27" t="s">
        <v>26</v>
      </c>
      <c r="J13" s="25" t="s">
        <v>1</v>
      </c>
      <c r="K13" s="32"/>
      <c r="L13" s="4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6.95" hidden="1" customHeigh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2" hidden="1" customHeight="1">
      <c r="A15" s="32"/>
      <c r="B15" s="33"/>
      <c r="C15" s="32"/>
      <c r="D15" s="27" t="s">
        <v>27</v>
      </c>
      <c r="E15" s="32"/>
      <c r="F15" s="32"/>
      <c r="G15" s="32"/>
      <c r="H15" s="32"/>
      <c r="I15" s="27" t="s">
        <v>24</v>
      </c>
      <c r="J15" s="28" t="str">
        <f>'Rekapitulácia stavby'!AN13</f>
        <v>Vyplň údaj</v>
      </c>
      <c r="K15" s="32"/>
      <c r="L15" s="4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8" hidden="1" customHeight="1">
      <c r="A16" s="32"/>
      <c r="B16" s="33"/>
      <c r="C16" s="32"/>
      <c r="D16" s="32"/>
      <c r="E16" s="238" t="str">
        <f>'Rekapitulácia stavby'!E14</f>
        <v>Vyplň údaj</v>
      </c>
      <c r="F16" s="201"/>
      <c r="G16" s="201"/>
      <c r="H16" s="201"/>
      <c r="I16" s="27" t="s">
        <v>26</v>
      </c>
      <c r="J16" s="28" t="str">
        <f>'Rekapitulácia stavby'!AN14</f>
        <v>Vyplň údaj</v>
      </c>
      <c r="K16" s="32"/>
      <c r="L16" s="4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52" s="2" customFormat="1" ht="6.95" hidden="1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52" s="2" customFormat="1" ht="12" hidden="1" customHeight="1">
      <c r="A18" s="32"/>
      <c r="B18" s="33"/>
      <c r="C18" s="32"/>
      <c r="D18" s="27" t="s">
        <v>29</v>
      </c>
      <c r="E18" s="32"/>
      <c r="F18" s="32"/>
      <c r="G18" s="32"/>
      <c r="H18" s="32"/>
      <c r="I18" s="27" t="s">
        <v>24</v>
      </c>
      <c r="J18" s="25" t="str">
        <f>IF('Rekapitulácia stavby'!AN16="","",'Rekapitulácia stavby'!AN16)</f>
        <v/>
      </c>
      <c r="K18" s="32"/>
      <c r="L18" s="4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52" s="2" customFormat="1" ht="18" hidden="1" customHeight="1">
      <c r="A19" s="32"/>
      <c r="B19" s="33"/>
      <c r="C19" s="32"/>
      <c r="D19" s="32"/>
      <c r="E19" s="25" t="str">
        <f>IF('Rekapitulácia stavby'!E17="","",'Rekapitulácia stavby'!E17)</f>
        <v xml:space="preserve"> </v>
      </c>
      <c r="F19" s="32"/>
      <c r="G19" s="32"/>
      <c r="H19" s="32"/>
      <c r="I19" s="27" t="s">
        <v>26</v>
      </c>
      <c r="J19" s="25" t="str">
        <f>IF('Rekapitulácia stavby'!AN17="","",'Rekapitulácia stavby'!AN17)</f>
        <v/>
      </c>
      <c r="K19" s="32"/>
      <c r="L19" s="4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52" s="2" customFormat="1" ht="6.95" hidden="1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52" s="2" customFormat="1" ht="12" hidden="1" customHeight="1">
      <c r="A21" s="32"/>
      <c r="B21" s="33"/>
      <c r="C21" s="32"/>
      <c r="D21" s="27" t="s">
        <v>32</v>
      </c>
      <c r="E21" s="32"/>
      <c r="F21" s="32"/>
      <c r="G21" s="32"/>
      <c r="H21" s="32"/>
      <c r="I21" s="27" t="s">
        <v>24</v>
      </c>
      <c r="J21" s="25" t="s">
        <v>1</v>
      </c>
      <c r="K21" s="32"/>
      <c r="L21" s="4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52" s="2" customFormat="1" ht="18" hidden="1" customHeight="1">
      <c r="A22" s="32"/>
      <c r="B22" s="33"/>
      <c r="C22" s="32"/>
      <c r="D22" s="32"/>
      <c r="E22" s="25" t="s">
        <v>33</v>
      </c>
      <c r="F22" s="32"/>
      <c r="G22" s="32"/>
      <c r="H22" s="32"/>
      <c r="I22" s="27" t="s">
        <v>26</v>
      </c>
      <c r="J22" s="25" t="s">
        <v>1</v>
      </c>
      <c r="K22" s="32"/>
      <c r="L22" s="4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52" s="2" customFormat="1" ht="6.95" hidden="1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52" s="2" customFormat="1" ht="12" hidden="1" customHeight="1">
      <c r="A24" s="32"/>
      <c r="B24" s="33"/>
      <c r="C24" s="32"/>
      <c r="D24" s="27" t="s">
        <v>34</v>
      </c>
      <c r="E24" s="32"/>
      <c r="F24" s="32"/>
      <c r="G24" s="32"/>
      <c r="H24" s="32"/>
      <c r="I24" s="32"/>
      <c r="J24" s="32"/>
      <c r="K24" s="32"/>
      <c r="L24" s="4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52" s="8" customFormat="1" ht="16.5" hidden="1" customHeight="1">
      <c r="A25" s="91"/>
      <c r="B25" s="92"/>
      <c r="C25" s="91"/>
      <c r="D25" s="91"/>
      <c r="E25" s="206" t="s">
        <v>1</v>
      </c>
      <c r="F25" s="206"/>
      <c r="G25" s="206"/>
      <c r="H25" s="206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52" s="2" customFormat="1" ht="6.95" hidden="1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52" s="2" customFormat="1" ht="6.95" hidden="1" customHeight="1">
      <c r="A27" s="32"/>
      <c r="B27" s="33"/>
      <c r="C27" s="32"/>
      <c r="D27" s="67"/>
      <c r="E27" s="67"/>
      <c r="F27" s="67"/>
      <c r="G27" s="67"/>
      <c r="H27" s="67"/>
      <c r="I27" s="67"/>
      <c r="J27" s="67"/>
      <c r="K27" s="67"/>
      <c r="L27" s="4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52" s="2" customFormat="1" ht="25.35" hidden="1" customHeight="1">
      <c r="A28" s="32"/>
      <c r="B28" s="33"/>
      <c r="C28" s="32"/>
      <c r="D28" s="94" t="s">
        <v>35</v>
      </c>
      <c r="E28" s="32"/>
      <c r="F28" s="32"/>
      <c r="G28" s="32"/>
      <c r="H28" s="32"/>
      <c r="I28" s="32"/>
      <c r="J28" s="72">
        <f>ROUND(J121, 2)</f>
        <v>0</v>
      </c>
      <c r="K28" s="32"/>
      <c r="L28" s="4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52" s="2" customFormat="1" ht="6.95" hidden="1" customHeight="1">
      <c r="A29" s="32"/>
      <c r="B29" s="33"/>
      <c r="C29" s="32"/>
      <c r="D29" s="67"/>
      <c r="E29" s="67"/>
      <c r="F29" s="67"/>
      <c r="G29" s="67"/>
      <c r="H29" s="67"/>
      <c r="I29" s="67"/>
      <c r="J29" s="67"/>
      <c r="K29" s="67"/>
      <c r="L29" s="95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</row>
    <row r="30" spans="1:52" s="2" customFormat="1" ht="14.45" hidden="1" customHeight="1">
      <c r="A30" s="32"/>
      <c r="B30" s="33"/>
      <c r="C30" s="32"/>
      <c r="D30" s="32"/>
      <c r="E30" s="32"/>
      <c r="F30" s="36" t="s">
        <v>37</v>
      </c>
      <c r="G30" s="32"/>
      <c r="H30" s="32"/>
      <c r="I30" s="36" t="s">
        <v>36</v>
      </c>
      <c r="J30" s="36" t="s">
        <v>38</v>
      </c>
      <c r="K30" s="32"/>
      <c r="L30" s="95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</row>
    <row r="31" spans="1:52" s="2" customFormat="1" ht="14.45" hidden="1" customHeight="1">
      <c r="A31" s="32"/>
      <c r="B31" s="33"/>
      <c r="C31" s="32"/>
      <c r="D31" s="97" t="s">
        <v>39</v>
      </c>
      <c r="E31" s="38" t="s">
        <v>40</v>
      </c>
      <c r="F31" s="98">
        <f>ROUND((SUM(BE121:BE259)),  2)</f>
        <v>0</v>
      </c>
      <c r="G31" s="96"/>
      <c r="H31" s="96"/>
      <c r="I31" s="99">
        <v>0.2</v>
      </c>
      <c r="J31" s="98">
        <f>ROUND(((SUM(BE121:BE259))*I31),  2)</f>
        <v>0</v>
      </c>
      <c r="K31" s="32"/>
      <c r="L31" s="4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52" s="2" customFormat="1" ht="14.45" hidden="1" customHeight="1">
      <c r="A32" s="32"/>
      <c r="B32" s="33"/>
      <c r="C32" s="32"/>
      <c r="D32" s="32"/>
      <c r="E32" s="38" t="s">
        <v>41</v>
      </c>
      <c r="F32" s="98">
        <f>ROUND((SUM(BF121:BF259)),  2)</f>
        <v>0</v>
      </c>
      <c r="G32" s="96"/>
      <c r="H32" s="96"/>
      <c r="I32" s="99">
        <v>0.2</v>
      </c>
      <c r="J32" s="98">
        <f>ROUND(((SUM(BF121:BF259))*I32),  2)</f>
        <v>0</v>
      </c>
      <c r="K32" s="32"/>
      <c r="L32" s="4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52" s="2" customFormat="1" ht="14.45" hidden="1" customHeight="1">
      <c r="A33" s="32"/>
      <c r="B33" s="33"/>
      <c r="C33" s="32"/>
      <c r="D33" s="32"/>
      <c r="E33" s="27" t="s">
        <v>42</v>
      </c>
      <c r="F33" s="100">
        <f>ROUND((SUM(BG121:BG259)),  2)</f>
        <v>0</v>
      </c>
      <c r="G33" s="32"/>
      <c r="H33" s="32"/>
      <c r="I33" s="101">
        <v>0.2</v>
      </c>
      <c r="J33" s="100">
        <f>0</f>
        <v>0</v>
      </c>
      <c r="K33" s="32"/>
      <c r="L33" s="95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</row>
    <row r="34" spans="1:52" s="2" customFormat="1" ht="14.45" hidden="1" customHeight="1">
      <c r="A34" s="32"/>
      <c r="B34" s="33"/>
      <c r="C34" s="32"/>
      <c r="D34" s="32"/>
      <c r="E34" s="27" t="s">
        <v>43</v>
      </c>
      <c r="F34" s="100">
        <f>ROUND((SUM(BH121:BH259)),  2)</f>
        <v>0</v>
      </c>
      <c r="G34" s="32"/>
      <c r="H34" s="32"/>
      <c r="I34" s="101">
        <v>0.2</v>
      </c>
      <c r="J34" s="100">
        <f>0</f>
        <v>0</v>
      </c>
      <c r="K34" s="32"/>
      <c r="L34" s="4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52" s="2" customFormat="1" ht="14.45" hidden="1" customHeight="1">
      <c r="A35" s="32"/>
      <c r="B35" s="33"/>
      <c r="C35" s="32"/>
      <c r="D35" s="32"/>
      <c r="E35" s="38" t="s">
        <v>44</v>
      </c>
      <c r="F35" s="98">
        <f>ROUND((SUM(BI121:BI259)),  2)</f>
        <v>0</v>
      </c>
      <c r="G35" s="96"/>
      <c r="H35" s="96"/>
      <c r="I35" s="99">
        <v>0</v>
      </c>
      <c r="J35" s="98">
        <f>0</f>
        <v>0</v>
      </c>
      <c r="K35" s="32"/>
      <c r="L35" s="4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52" s="2" customFormat="1" ht="6.95" hidden="1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4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52" s="2" customFormat="1" ht="25.35" hidden="1" customHeight="1">
      <c r="A37" s="32"/>
      <c r="B37" s="33"/>
      <c r="C37" s="102"/>
      <c r="D37" s="103" t="s">
        <v>45</v>
      </c>
      <c r="E37" s="61"/>
      <c r="F37" s="61"/>
      <c r="G37" s="104" t="s">
        <v>46</v>
      </c>
      <c r="H37" s="105" t="s">
        <v>47</v>
      </c>
      <c r="I37" s="61"/>
      <c r="J37" s="106">
        <f>SUM(J28:J35)</f>
        <v>0</v>
      </c>
      <c r="K37" s="107"/>
      <c r="L37" s="4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52" s="2" customFormat="1" ht="14.45" hidden="1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52" s="1" customFormat="1" ht="14.45" hidden="1" customHeight="1">
      <c r="B39" s="20"/>
      <c r="L39" s="20"/>
    </row>
    <row r="40" spans="1:52" s="1" customFormat="1" ht="14.45" hidden="1" customHeight="1">
      <c r="B40" s="20"/>
      <c r="L40" s="20"/>
    </row>
    <row r="41" spans="1:52" s="1" customFormat="1" ht="14.45" hidden="1" customHeight="1">
      <c r="B41" s="20"/>
      <c r="L41" s="20"/>
    </row>
    <row r="42" spans="1:52" s="1" customFormat="1" ht="14.45" hidden="1" customHeight="1">
      <c r="B42" s="20"/>
      <c r="L42" s="20"/>
    </row>
    <row r="43" spans="1:52" s="1" customFormat="1" ht="14.45" hidden="1" customHeight="1">
      <c r="B43" s="20"/>
      <c r="L43" s="20"/>
    </row>
    <row r="44" spans="1:52" s="1" customFormat="1" ht="14.45" hidden="1" customHeight="1">
      <c r="B44" s="20"/>
      <c r="L44" s="20"/>
    </row>
    <row r="45" spans="1:52" s="1" customFormat="1" ht="14.45" hidden="1" customHeight="1">
      <c r="B45" s="20"/>
      <c r="L45" s="20"/>
    </row>
    <row r="46" spans="1:52" s="1" customFormat="1" ht="14.45" hidden="1" customHeight="1">
      <c r="B46" s="20"/>
      <c r="L46" s="20"/>
    </row>
    <row r="47" spans="1:52" s="1" customFormat="1" ht="14.45" hidden="1" customHeight="1">
      <c r="B47" s="20"/>
      <c r="L47" s="20"/>
    </row>
    <row r="48" spans="1:52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.25" hidden="1">
      <c r="B51" s="20"/>
      <c r="L51" s="20"/>
    </row>
    <row r="52" spans="1:31" ht="11.25" hidden="1">
      <c r="B52" s="20"/>
      <c r="L52" s="20"/>
    </row>
    <row r="53" spans="1:31" ht="11.25" hidden="1">
      <c r="B53" s="20"/>
      <c r="L53" s="20"/>
    </row>
    <row r="54" spans="1:31" ht="11.25" hidden="1">
      <c r="B54" s="20"/>
      <c r="L54" s="20"/>
    </row>
    <row r="55" spans="1:31" ht="11.25" hidden="1">
      <c r="B55" s="20"/>
      <c r="L55" s="20"/>
    </row>
    <row r="56" spans="1:31" ht="11.25" hidden="1">
      <c r="B56" s="20"/>
      <c r="L56" s="20"/>
    </row>
    <row r="57" spans="1:31" ht="11.25" hidden="1">
      <c r="B57" s="20"/>
      <c r="L57" s="20"/>
    </row>
    <row r="58" spans="1:31" ht="11.25" hidden="1">
      <c r="B58" s="20"/>
      <c r="L58" s="20"/>
    </row>
    <row r="59" spans="1:31" ht="11.25" hidden="1">
      <c r="B59" s="20"/>
      <c r="L59" s="20"/>
    </row>
    <row r="60" spans="1:31" ht="11.25" hidden="1">
      <c r="B60" s="20"/>
      <c r="L60" s="20"/>
    </row>
    <row r="61" spans="1:31" s="2" customFormat="1" ht="12.75" hidden="1">
      <c r="A61" s="32"/>
      <c r="B61" s="33"/>
      <c r="C61" s="32"/>
      <c r="D61" s="46" t="s">
        <v>50</v>
      </c>
      <c r="E61" s="35"/>
      <c r="F61" s="108" t="s">
        <v>51</v>
      </c>
      <c r="G61" s="46" t="s">
        <v>50</v>
      </c>
      <c r="H61" s="35"/>
      <c r="I61" s="35"/>
      <c r="J61" s="109" t="s">
        <v>51</v>
      </c>
      <c r="K61" s="35"/>
      <c r="L61" s="4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 hidden="1">
      <c r="B62" s="20"/>
      <c r="L62" s="20"/>
    </row>
    <row r="63" spans="1:31" ht="11.25" hidden="1">
      <c r="B63" s="20"/>
      <c r="L63" s="20"/>
    </row>
    <row r="64" spans="1:31" ht="11.25" hidden="1">
      <c r="B64" s="20"/>
      <c r="L64" s="20"/>
    </row>
    <row r="65" spans="1:31" s="2" customFormat="1" ht="12.75" hidden="1">
      <c r="A65" s="32"/>
      <c r="B65" s="33"/>
      <c r="C65" s="32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 hidden="1">
      <c r="B66" s="20"/>
      <c r="L66" s="20"/>
    </row>
    <row r="67" spans="1:31" ht="11.25" hidden="1">
      <c r="B67" s="20"/>
      <c r="L67" s="20"/>
    </row>
    <row r="68" spans="1:31" ht="11.25" hidden="1">
      <c r="B68" s="20"/>
      <c r="L68" s="20"/>
    </row>
    <row r="69" spans="1:31" ht="11.25" hidden="1">
      <c r="B69" s="20"/>
      <c r="L69" s="20"/>
    </row>
    <row r="70" spans="1:31" ht="11.25" hidden="1">
      <c r="B70" s="20"/>
      <c r="L70" s="20"/>
    </row>
    <row r="71" spans="1:31" ht="11.25" hidden="1">
      <c r="B71" s="20"/>
      <c r="L71" s="20"/>
    </row>
    <row r="72" spans="1:31" ht="11.25" hidden="1">
      <c r="B72" s="20"/>
      <c r="L72" s="20"/>
    </row>
    <row r="73" spans="1:31" ht="11.25" hidden="1">
      <c r="B73" s="20"/>
      <c r="L73" s="20"/>
    </row>
    <row r="74" spans="1:31" ht="11.25" hidden="1">
      <c r="B74" s="20"/>
      <c r="L74" s="20"/>
    </row>
    <row r="75" spans="1:31" ht="11.25" hidden="1">
      <c r="B75" s="20"/>
      <c r="L75" s="20"/>
    </row>
    <row r="76" spans="1:31" s="2" customFormat="1" ht="12.75" hidden="1">
      <c r="A76" s="32"/>
      <c r="B76" s="33"/>
      <c r="C76" s="32"/>
      <c r="D76" s="46" t="s">
        <v>50</v>
      </c>
      <c r="E76" s="35"/>
      <c r="F76" s="108" t="s">
        <v>51</v>
      </c>
      <c r="G76" s="46" t="s">
        <v>50</v>
      </c>
      <c r="H76" s="35"/>
      <c r="I76" s="35"/>
      <c r="J76" s="109" t="s">
        <v>51</v>
      </c>
      <c r="K76" s="35"/>
      <c r="L76" s="4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2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32"/>
      <c r="J82" s="32"/>
      <c r="K82" s="32"/>
      <c r="L82" s="4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17" t="str">
        <f>E7</f>
        <v>Drevný trh</v>
      </c>
      <c r="F85" s="237"/>
      <c r="G85" s="237"/>
      <c r="H85" s="237"/>
      <c r="I85" s="32"/>
      <c r="J85" s="32"/>
      <c r="K85" s="32"/>
      <c r="L85" s="4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6.95" hidden="1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4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2" hidden="1" customHeight="1">
      <c r="A87" s="32"/>
      <c r="B87" s="33"/>
      <c r="C87" s="27" t="s">
        <v>19</v>
      </c>
      <c r="D87" s="32"/>
      <c r="E87" s="32"/>
      <c r="F87" s="25" t="str">
        <f>F10</f>
        <v>Košice</v>
      </c>
      <c r="G87" s="32"/>
      <c r="H87" s="32"/>
      <c r="I87" s="27" t="s">
        <v>21</v>
      </c>
      <c r="J87" s="56" t="str">
        <f>IF(J10="","",J10)</f>
        <v>20. 10. 2020</v>
      </c>
      <c r="K87" s="32"/>
      <c r="L87" s="4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5.2" hidden="1" customHeight="1">
      <c r="A89" s="32"/>
      <c r="B89" s="33"/>
      <c r="C89" s="27" t="s">
        <v>23</v>
      </c>
      <c r="D89" s="32"/>
      <c r="E89" s="32"/>
      <c r="F89" s="25" t="str">
        <f>E13</f>
        <v>Správa mestskej zelene Košice</v>
      </c>
      <c r="G89" s="32"/>
      <c r="H89" s="32"/>
      <c r="I89" s="27" t="s">
        <v>29</v>
      </c>
      <c r="J89" s="30" t="str">
        <f>E19</f>
        <v xml:space="preserve"> </v>
      </c>
      <c r="K89" s="32"/>
      <c r="L89" s="4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15.2" hidden="1" customHeight="1">
      <c r="A90" s="32"/>
      <c r="B90" s="33"/>
      <c r="C90" s="27" t="s">
        <v>27</v>
      </c>
      <c r="D90" s="32"/>
      <c r="E90" s="32"/>
      <c r="F90" s="25" t="str">
        <f>IF(E16="","",E16)</f>
        <v>Vyplň údaj</v>
      </c>
      <c r="G90" s="32"/>
      <c r="H90" s="32"/>
      <c r="I90" s="27" t="s">
        <v>32</v>
      </c>
      <c r="J90" s="30" t="str">
        <f>E22</f>
        <v>Vystavil Dušan</v>
      </c>
      <c r="K90" s="32"/>
      <c r="L90" s="4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0.35" hidden="1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9.25" hidden="1" customHeight="1">
      <c r="A92" s="32"/>
      <c r="B92" s="33"/>
      <c r="C92" s="110" t="s">
        <v>89</v>
      </c>
      <c r="D92" s="102"/>
      <c r="E92" s="102"/>
      <c r="F92" s="102"/>
      <c r="G92" s="102"/>
      <c r="H92" s="102"/>
      <c r="I92" s="102"/>
      <c r="J92" s="111" t="s">
        <v>90</v>
      </c>
      <c r="K92" s="102"/>
      <c r="L92" s="4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hidden="1" customHeight="1">
      <c r="A94" s="32"/>
      <c r="B94" s="33"/>
      <c r="C94" s="112" t="s">
        <v>91</v>
      </c>
      <c r="D94" s="32"/>
      <c r="E94" s="32"/>
      <c r="F94" s="32"/>
      <c r="G94" s="32"/>
      <c r="H94" s="32"/>
      <c r="I94" s="32"/>
      <c r="J94" s="72">
        <f>J121</f>
        <v>0</v>
      </c>
      <c r="K94" s="32"/>
      <c r="L94" s="4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7" t="s">
        <v>92</v>
      </c>
    </row>
    <row r="95" spans="1:47" s="9" customFormat="1" ht="24.95" hidden="1" customHeight="1">
      <c r="B95" s="113"/>
      <c r="D95" s="114" t="s">
        <v>93</v>
      </c>
      <c r="E95" s="115"/>
      <c r="F95" s="115"/>
      <c r="G95" s="115"/>
      <c r="H95" s="115"/>
      <c r="I95" s="115"/>
      <c r="J95" s="116">
        <f>J122</f>
        <v>0</v>
      </c>
      <c r="L95" s="113"/>
    </row>
    <row r="96" spans="1:47" s="10" customFormat="1" ht="19.899999999999999" hidden="1" customHeight="1">
      <c r="B96" s="117"/>
      <c r="D96" s="118" t="s">
        <v>94</v>
      </c>
      <c r="E96" s="119"/>
      <c r="F96" s="119"/>
      <c r="G96" s="119"/>
      <c r="H96" s="119"/>
      <c r="I96" s="119"/>
      <c r="J96" s="120">
        <f>J123</f>
        <v>0</v>
      </c>
      <c r="L96" s="117"/>
    </row>
    <row r="97" spans="1:31" s="10" customFormat="1" ht="19.899999999999999" hidden="1" customHeight="1">
      <c r="B97" s="117"/>
      <c r="D97" s="118" t="s">
        <v>95</v>
      </c>
      <c r="E97" s="119"/>
      <c r="F97" s="119"/>
      <c r="G97" s="119"/>
      <c r="H97" s="119"/>
      <c r="I97" s="119"/>
      <c r="J97" s="120">
        <f>J140</f>
        <v>0</v>
      </c>
      <c r="L97" s="117"/>
    </row>
    <row r="98" spans="1:31" s="10" customFormat="1" ht="19.899999999999999" hidden="1" customHeight="1">
      <c r="B98" s="117"/>
      <c r="D98" s="118" t="s">
        <v>96</v>
      </c>
      <c r="E98" s="119"/>
      <c r="F98" s="119"/>
      <c r="G98" s="119"/>
      <c r="H98" s="119"/>
      <c r="I98" s="119"/>
      <c r="J98" s="120">
        <f>J179</f>
        <v>0</v>
      </c>
      <c r="L98" s="117"/>
    </row>
    <row r="99" spans="1:31" s="10" customFormat="1" ht="19.899999999999999" hidden="1" customHeight="1">
      <c r="B99" s="117"/>
      <c r="D99" s="118" t="s">
        <v>97</v>
      </c>
      <c r="E99" s="119"/>
      <c r="F99" s="119"/>
      <c r="G99" s="119"/>
      <c r="H99" s="119"/>
      <c r="I99" s="119"/>
      <c r="J99" s="120">
        <f>J191</f>
        <v>0</v>
      </c>
      <c r="L99" s="117"/>
    </row>
    <row r="100" spans="1:31" s="10" customFormat="1" ht="19.899999999999999" hidden="1" customHeight="1">
      <c r="B100" s="117"/>
      <c r="D100" s="118" t="s">
        <v>98</v>
      </c>
      <c r="E100" s="119"/>
      <c r="F100" s="119"/>
      <c r="G100" s="119"/>
      <c r="H100" s="119"/>
      <c r="I100" s="119"/>
      <c r="J100" s="120">
        <f>J240</f>
        <v>0</v>
      </c>
      <c r="L100" s="117"/>
    </row>
    <row r="101" spans="1:31" s="9" customFormat="1" ht="24.95" hidden="1" customHeight="1">
      <c r="B101" s="113"/>
      <c r="D101" s="114" t="s">
        <v>99</v>
      </c>
      <c r="E101" s="115"/>
      <c r="F101" s="115"/>
      <c r="G101" s="115"/>
      <c r="H101" s="115"/>
      <c r="I101" s="115"/>
      <c r="J101" s="116">
        <f>J242</f>
        <v>0</v>
      </c>
      <c r="L101" s="113"/>
    </row>
    <row r="102" spans="1:31" s="10" customFormat="1" ht="19.899999999999999" hidden="1" customHeight="1">
      <c r="B102" s="117"/>
      <c r="D102" s="118" t="s">
        <v>100</v>
      </c>
      <c r="E102" s="119"/>
      <c r="F102" s="119"/>
      <c r="G102" s="119"/>
      <c r="H102" s="119"/>
      <c r="I102" s="119"/>
      <c r="J102" s="120">
        <f>J243</f>
        <v>0</v>
      </c>
      <c r="L102" s="117"/>
    </row>
    <row r="103" spans="1:31" s="10" customFormat="1" ht="19.899999999999999" hidden="1" customHeight="1">
      <c r="B103" s="117"/>
      <c r="D103" s="118" t="s">
        <v>101</v>
      </c>
      <c r="E103" s="119"/>
      <c r="F103" s="119"/>
      <c r="G103" s="119"/>
      <c r="H103" s="119"/>
      <c r="I103" s="119"/>
      <c r="J103" s="120">
        <f>J257</f>
        <v>0</v>
      </c>
      <c r="L103" s="117"/>
    </row>
    <row r="104" spans="1:31" s="2" customFormat="1" ht="21.75" hidden="1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3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hidden="1" customHeight="1">
      <c r="A105" s="32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ht="11.25" hidden="1"/>
    <row r="107" spans="1:31" ht="11.25" hidden="1"/>
    <row r="108" spans="1:31" ht="11.25" hidden="1"/>
    <row r="109" spans="1:31" s="2" customFormat="1" ht="6.95" customHeight="1">
      <c r="A109" s="32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102</v>
      </c>
      <c r="D110" s="32"/>
      <c r="E110" s="32"/>
      <c r="F110" s="32"/>
      <c r="G110" s="32"/>
      <c r="H110" s="32"/>
      <c r="I110" s="32"/>
      <c r="J110" s="32"/>
      <c r="K110" s="32"/>
      <c r="L110" s="4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17" t="str">
        <f>E7</f>
        <v>Drevný trh</v>
      </c>
      <c r="F113" s="237"/>
      <c r="G113" s="237"/>
      <c r="H113" s="237"/>
      <c r="I113" s="32"/>
      <c r="J113" s="32"/>
      <c r="K113" s="32"/>
      <c r="L113" s="4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19</v>
      </c>
      <c r="D115" s="32"/>
      <c r="E115" s="32"/>
      <c r="F115" s="25" t="str">
        <f>F10</f>
        <v>Košice</v>
      </c>
      <c r="G115" s="32"/>
      <c r="H115" s="32"/>
      <c r="I115" s="27" t="s">
        <v>21</v>
      </c>
      <c r="J115" s="56" t="str">
        <f>IF(J10="","",J10)</f>
        <v>20. 10. 2020</v>
      </c>
      <c r="K115" s="32"/>
      <c r="L115" s="4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>
      <c r="A117" s="32"/>
      <c r="B117" s="33"/>
      <c r="C117" s="27" t="s">
        <v>23</v>
      </c>
      <c r="D117" s="32"/>
      <c r="E117" s="32"/>
      <c r="F117" s="25" t="str">
        <f>E13</f>
        <v>Správa mestskej zelene Košice</v>
      </c>
      <c r="G117" s="32"/>
      <c r="H117" s="32"/>
      <c r="I117" s="27" t="s">
        <v>29</v>
      </c>
      <c r="J117" s="30" t="str">
        <f>E19</f>
        <v xml:space="preserve"> </v>
      </c>
      <c r="K117" s="32"/>
      <c r="L117" s="4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27</v>
      </c>
      <c r="D118" s="32"/>
      <c r="E118" s="32"/>
      <c r="F118" s="25" t="str">
        <f>IF(E16="","",E16)</f>
        <v>Vyplň údaj</v>
      </c>
      <c r="G118" s="32"/>
      <c r="H118" s="32"/>
      <c r="I118" s="27" t="s">
        <v>32</v>
      </c>
      <c r="J118" s="30" t="str">
        <f>E22</f>
        <v>Vystavil Dušan</v>
      </c>
      <c r="K118" s="32"/>
      <c r="L118" s="4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3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11" customFormat="1" ht="29.25" customHeight="1">
      <c r="A120" s="121"/>
      <c r="B120" s="122"/>
      <c r="C120" s="123" t="s">
        <v>103</v>
      </c>
      <c r="D120" s="124" t="s">
        <v>60</v>
      </c>
      <c r="E120" s="124" t="s">
        <v>56</v>
      </c>
      <c r="F120" s="124" t="s">
        <v>57</v>
      </c>
      <c r="G120" s="124" t="s">
        <v>104</v>
      </c>
      <c r="H120" s="124" t="s">
        <v>105</v>
      </c>
      <c r="I120" s="124" t="s">
        <v>106</v>
      </c>
      <c r="J120" s="125" t="s">
        <v>90</v>
      </c>
      <c r="K120" s="126" t="s">
        <v>107</v>
      </c>
      <c r="L120" s="127"/>
      <c r="M120" s="63" t="s">
        <v>1</v>
      </c>
      <c r="N120" s="64" t="s">
        <v>39</v>
      </c>
      <c r="O120" s="64" t="s">
        <v>108</v>
      </c>
      <c r="P120" s="64" t="s">
        <v>109</v>
      </c>
      <c r="Q120" s="64" t="s">
        <v>110</v>
      </c>
      <c r="R120" s="64" t="s">
        <v>111</v>
      </c>
      <c r="S120" s="64" t="s">
        <v>112</v>
      </c>
      <c r="T120" s="65" t="s">
        <v>113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9" customHeight="1">
      <c r="A121" s="32"/>
      <c r="B121" s="33"/>
      <c r="C121" s="70" t="s">
        <v>91</v>
      </c>
      <c r="D121" s="32"/>
      <c r="E121" s="32"/>
      <c r="F121" s="32"/>
      <c r="G121" s="32"/>
      <c r="H121" s="32"/>
      <c r="I121" s="32"/>
      <c r="J121" s="128">
        <f>BK121</f>
        <v>0</v>
      </c>
      <c r="K121" s="32"/>
      <c r="L121" s="33"/>
      <c r="M121" s="66"/>
      <c r="N121" s="57"/>
      <c r="O121" s="67"/>
      <c r="P121" s="129">
        <f>P122+P242</f>
        <v>0</v>
      </c>
      <c r="Q121" s="67"/>
      <c r="R121" s="129">
        <f>R122+R242</f>
        <v>306.29232177999995</v>
      </c>
      <c r="S121" s="67"/>
      <c r="T121" s="130">
        <f>T122+T242</f>
        <v>169.30057633999999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74</v>
      </c>
      <c r="AU121" s="17" t="s">
        <v>92</v>
      </c>
      <c r="BK121" s="131">
        <f>BK122+BK242</f>
        <v>0</v>
      </c>
    </row>
    <row r="122" spans="1:65" s="12" customFormat="1" ht="25.9" customHeight="1">
      <c r="B122" s="132"/>
      <c r="D122" s="133" t="s">
        <v>74</v>
      </c>
      <c r="E122" s="134" t="s">
        <v>114</v>
      </c>
      <c r="F122" s="134" t="s">
        <v>115</v>
      </c>
      <c r="I122" s="135"/>
      <c r="J122" s="136">
        <f>BK122</f>
        <v>0</v>
      </c>
      <c r="L122" s="132"/>
      <c r="M122" s="137"/>
      <c r="N122" s="138"/>
      <c r="O122" s="138"/>
      <c r="P122" s="139">
        <f>P123+P140+P179+P191+P240</f>
        <v>0</v>
      </c>
      <c r="Q122" s="138"/>
      <c r="R122" s="139">
        <f>R123+R140+R179+R191+R240</f>
        <v>306.29232177999995</v>
      </c>
      <c r="S122" s="138"/>
      <c r="T122" s="140">
        <f>T123+T140+T179+T191+T240</f>
        <v>166.77528533999998</v>
      </c>
      <c r="AR122" s="133" t="s">
        <v>80</v>
      </c>
      <c r="AT122" s="141" t="s">
        <v>74</v>
      </c>
      <c r="AU122" s="141" t="s">
        <v>75</v>
      </c>
      <c r="AY122" s="133" t="s">
        <v>116</v>
      </c>
      <c r="BK122" s="142">
        <f>BK123+BK140+BK179+BK191+BK240</f>
        <v>0</v>
      </c>
    </row>
    <row r="123" spans="1:65" s="12" customFormat="1" ht="22.9" customHeight="1">
      <c r="B123" s="132"/>
      <c r="D123" s="133" t="s">
        <v>74</v>
      </c>
      <c r="E123" s="143" t="s">
        <v>80</v>
      </c>
      <c r="F123" s="143" t="s">
        <v>117</v>
      </c>
      <c r="I123" s="135"/>
      <c r="J123" s="144">
        <f>BK123</f>
        <v>0</v>
      </c>
      <c r="L123" s="132"/>
      <c r="M123" s="137"/>
      <c r="N123" s="138"/>
      <c r="O123" s="138"/>
      <c r="P123" s="139">
        <f>SUM(P124:P139)</f>
        <v>0</v>
      </c>
      <c r="Q123" s="138"/>
      <c r="R123" s="139">
        <f>SUM(R124:R139)</f>
        <v>0</v>
      </c>
      <c r="S123" s="138"/>
      <c r="T123" s="140">
        <f>SUM(T124:T139)</f>
        <v>0</v>
      </c>
      <c r="AR123" s="133" t="s">
        <v>80</v>
      </c>
      <c r="AT123" s="141" t="s">
        <v>74</v>
      </c>
      <c r="AU123" s="141" t="s">
        <v>80</v>
      </c>
      <c r="AY123" s="133" t="s">
        <v>116</v>
      </c>
      <c r="BK123" s="142">
        <f>SUM(BK124:BK139)</f>
        <v>0</v>
      </c>
    </row>
    <row r="124" spans="1:65" s="2" customFormat="1" ht="24.2" customHeight="1">
      <c r="A124" s="32"/>
      <c r="B124" s="145"/>
      <c r="C124" s="146" t="s">
        <v>80</v>
      </c>
      <c r="D124" s="146" t="s">
        <v>118</v>
      </c>
      <c r="E124" s="147" t="s">
        <v>119</v>
      </c>
      <c r="F124" s="148" t="s">
        <v>120</v>
      </c>
      <c r="G124" s="149" t="s">
        <v>84</v>
      </c>
      <c r="H124" s="150">
        <v>100.586</v>
      </c>
      <c r="I124" s="151"/>
      <c r="J124" s="152">
        <f>ROUND(I124*H124,2)</f>
        <v>0</v>
      </c>
      <c r="K124" s="153"/>
      <c r="L124" s="33"/>
      <c r="M124" s="154" t="s">
        <v>1</v>
      </c>
      <c r="N124" s="155" t="s">
        <v>41</v>
      </c>
      <c r="O124" s="59"/>
      <c r="P124" s="156">
        <f>O124*H124</f>
        <v>0</v>
      </c>
      <c r="Q124" s="156">
        <v>0</v>
      </c>
      <c r="R124" s="156">
        <f>Q124*H124</f>
        <v>0</v>
      </c>
      <c r="S124" s="156">
        <v>0</v>
      </c>
      <c r="T124" s="15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8" t="s">
        <v>121</v>
      </c>
      <c r="AT124" s="158" t="s">
        <v>118</v>
      </c>
      <c r="AU124" s="158" t="s">
        <v>86</v>
      </c>
      <c r="AY124" s="17" t="s">
        <v>116</v>
      </c>
      <c r="BE124" s="159">
        <f>IF(N124="základná",J124,0)</f>
        <v>0</v>
      </c>
      <c r="BF124" s="159">
        <f>IF(N124="znížená",J124,0)</f>
        <v>0</v>
      </c>
      <c r="BG124" s="159">
        <f>IF(N124="zákl. prenesená",J124,0)</f>
        <v>0</v>
      </c>
      <c r="BH124" s="159">
        <f>IF(N124="zníž. prenesená",J124,0)</f>
        <v>0</v>
      </c>
      <c r="BI124" s="159">
        <f>IF(N124="nulová",J124,0)</f>
        <v>0</v>
      </c>
      <c r="BJ124" s="17" t="s">
        <v>86</v>
      </c>
      <c r="BK124" s="159">
        <f>ROUND(I124*H124,2)</f>
        <v>0</v>
      </c>
      <c r="BL124" s="17" t="s">
        <v>121</v>
      </c>
      <c r="BM124" s="158" t="s">
        <v>122</v>
      </c>
    </row>
    <row r="125" spans="1:65" s="13" customFormat="1" ht="11.25">
      <c r="B125" s="160"/>
      <c r="D125" s="161" t="s">
        <v>123</v>
      </c>
      <c r="E125" s="162" t="s">
        <v>1</v>
      </c>
      <c r="F125" s="163" t="s">
        <v>124</v>
      </c>
      <c r="H125" s="164">
        <v>24.062000000000001</v>
      </c>
      <c r="I125" s="165"/>
      <c r="L125" s="160"/>
      <c r="M125" s="166"/>
      <c r="N125" s="167"/>
      <c r="O125" s="167"/>
      <c r="P125" s="167"/>
      <c r="Q125" s="167"/>
      <c r="R125" s="167"/>
      <c r="S125" s="167"/>
      <c r="T125" s="168"/>
      <c r="AT125" s="162" t="s">
        <v>123</v>
      </c>
      <c r="AU125" s="162" t="s">
        <v>86</v>
      </c>
      <c r="AV125" s="13" t="s">
        <v>86</v>
      </c>
      <c r="AW125" s="13" t="s">
        <v>31</v>
      </c>
      <c r="AX125" s="13" t="s">
        <v>75</v>
      </c>
      <c r="AY125" s="162" t="s">
        <v>116</v>
      </c>
    </row>
    <row r="126" spans="1:65" s="13" customFormat="1" ht="11.25">
      <c r="B126" s="160"/>
      <c r="D126" s="161" t="s">
        <v>123</v>
      </c>
      <c r="E126" s="162" t="s">
        <v>1</v>
      </c>
      <c r="F126" s="163" t="s">
        <v>125</v>
      </c>
      <c r="H126" s="164">
        <v>25.27</v>
      </c>
      <c r="I126" s="165"/>
      <c r="L126" s="160"/>
      <c r="M126" s="166"/>
      <c r="N126" s="167"/>
      <c r="O126" s="167"/>
      <c r="P126" s="167"/>
      <c r="Q126" s="167"/>
      <c r="R126" s="167"/>
      <c r="S126" s="167"/>
      <c r="T126" s="168"/>
      <c r="AT126" s="162" t="s">
        <v>123</v>
      </c>
      <c r="AU126" s="162" t="s">
        <v>86</v>
      </c>
      <c r="AV126" s="13" t="s">
        <v>86</v>
      </c>
      <c r="AW126" s="13" t="s">
        <v>31</v>
      </c>
      <c r="AX126" s="13" t="s">
        <v>75</v>
      </c>
      <c r="AY126" s="162" t="s">
        <v>116</v>
      </c>
    </row>
    <row r="127" spans="1:65" s="13" customFormat="1" ht="11.25">
      <c r="B127" s="160"/>
      <c r="D127" s="161" t="s">
        <v>123</v>
      </c>
      <c r="E127" s="162" t="s">
        <v>1</v>
      </c>
      <c r="F127" s="163" t="s">
        <v>126</v>
      </c>
      <c r="H127" s="164">
        <v>23.882999999999999</v>
      </c>
      <c r="I127" s="165"/>
      <c r="L127" s="160"/>
      <c r="M127" s="166"/>
      <c r="N127" s="167"/>
      <c r="O127" s="167"/>
      <c r="P127" s="167"/>
      <c r="Q127" s="167"/>
      <c r="R127" s="167"/>
      <c r="S127" s="167"/>
      <c r="T127" s="168"/>
      <c r="AT127" s="162" t="s">
        <v>123</v>
      </c>
      <c r="AU127" s="162" t="s">
        <v>86</v>
      </c>
      <c r="AV127" s="13" t="s">
        <v>86</v>
      </c>
      <c r="AW127" s="13" t="s">
        <v>31</v>
      </c>
      <c r="AX127" s="13" t="s">
        <v>75</v>
      </c>
      <c r="AY127" s="162" t="s">
        <v>116</v>
      </c>
    </row>
    <row r="128" spans="1:65" s="13" customFormat="1" ht="11.25">
      <c r="B128" s="160"/>
      <c r="D128" s="161" t="s">
        <v>123</v>
      </c>
      <c r="E128" s="162" t="s">
        <v>1</v>
      </c>
      <c r="F128" s="163" t="s">
        <v>127</v>
      </c>
      <c r="H128" s="164">
        <v>23.571000000000002</v>
      </c>
      <c r="I128" s="165"/>
      <c r="L128" s="160"/>
      <c r="M128" s="166"/>
      <c r="N128" s="167"/>
      <c r="O128" s="167"/>
      <c r="P128" s="167"/>
      <c r="Q128" s="167"/>
      <c r="R128" s="167"/>
      <c r="S128" s="167"/>
      <c r="T128" s="168"/>
      <c r="AT128" s="162" t="s">
        <v>123</v>
      </c>
      <c r="AU128" s="162" t="s">
        <v>86</v>
      </c>
      <c r="AV128" s="13" t="s">
        <v>86</v>
      </c>
      <c r="AW128" s="13" t="s">
        <v>31</v>
      </c>
      <c r="AX128" s="13" t="s">
        <v>75</v>
      </c>
      <c r="AY128" s="162" t="s">
        <v>116</v>
      </c>
    </row>
    <row r="129" spans="1:65" s="13" customFormat="1" ht="11.25">
      <c r="B129" s="160"/>
      <c r="D129" s="161" t="s">
        <v>123</v>
      </c>
      <c r="E129" s="162" t="s">
        <v>1</v>
      </c>
      <c r="F129" s="163" t="s">
        <v>128</v>
      </c>
      <c r="H129" s="164">
        <v>3.8</v>
      </c>
      <c r="I129" s="165"/>
      <c r="L129" s="160"/>
      <c r="M129" s="166"/>
      <c r="N129" s="167"/>
      <c r="O129" s="167"/>
      <c r="P129" s="167"/>
      <c r="Q129" s="167"/>
      <c r="R129" s="167"/>
      <c r="S129" s="167"/>
      <c r="T129" s="168"/>
      <c r="AT129" s="162" t="s">
        <v>123</v>
      </c>
      <c r="AU129" s="162" t="s">
        <v>86</v>
      </c>
      <c r="AV129" s="13" t="s">
        <v>86</v>
      </c>
      <c r="AW129" s="13" t="s">
        <v>31</v>
      </c>
      <c r="AX129" s="13" t="s">
        <v>75</v>
      </c>
      <c r="AY129" s="162" t="s">
        <v>116</v>
      </c>
    </row>
    <row r="130" spans="1:65" s="14" customFormat="1" ht="11.25">
      <c r="B130" s="169"/>
      <c r="D130" s="161" t="s">
        <v>123</v>
      </c>
      <c r="E130" s="170" t="s">
        <v>82</v>
      </c>
      <c r="F130" s="171" t="s">
        <v>129</v>
      </c>
      <c r="H130" s="172">
        <v>100.586</v>
      </c>
      <c r="I130" s="173"/>
      <c r="L130" s="169"/>
      <c r="M130" s="174"/>
      <c r="N130" s="175"/>
      <c r="O130" s="175"/>
      <c r="P130" s="175"/>
      <c r="Q130" s="175"/>
      <c r="R130" s="175"/>
      <c r="S130" s="175"/>
      <c r="T130" s="176"/>
      <c r="AT130" s="170" t="s">
        <v>123</v>
      </c>
      <c r="AU130" s="170" t="s">
        <v>86</v>
      </c>
      <c r="AV130" s="14" t="s">
        <v>121</v>
      </c>
      <c r="AW130" s="14" t="s">
        <v>31</v>
      </c>
      <c r="AX130" s="14" t="s">
        <v>80</v>
      </c>
      <c r="AY130" s="170" t="s">
        <v>116</v>
      </c>
    </row>
    <row r="131" spans="1:65" s="2" customFormat="1" ht="24.2" customHeight="1">
      <c r="A131" s="32"/>
      <c r="B131" s="145"/>
      <c r="C131" s="146" t="s">
        <v>86</v>
      </c>
      <c r="D131" s="146" t="s">
        <v>118</v>
      </c>
      <c r="E131" s="147" t="s">
        <v>130</v>
      </c>
      <c r="F131" s="148" t="s">
        <v>131</v>
      </c>
      <c r="G131" s="149" t="s">
        <v>84</v>
      </c>
      <c r="H131" s="150">
        <v>35.204999999999998</v>
      </c>
      <c r="I131" s="151"/>
      <c r="J131" s="152">
        <f>ROUND(I131*H131,2)</f>
        <v>0</v>
      </c>
      <c r="K131" s="153"/>
      <c r="L131" s="33"/>
      <c r="M131" s="154" t="s">
        <v>1</v>
      </c>
      <c r="N131" s="155" t="s">
        <v>41</v>
      </c>
      <c r="O131" s="59"/>
      <c r="P131" s="156">
        <f>O131*H131</f>
        <v>0</v>
      </c>
      <c r="Q131" s="156">
        <v>0</v>
      </c>
      <c r="R131" s="156">
        <f>Q131*H131</f>
        <v>0</v>
      </c>
      <c r="S131" s="156">
        <v>0</v>
      </c>
      <c r="T131" s="15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8" t="s">
        <v>121</v>
      </c>
      <c r="AT131" s="158" t="s">
        <v>118</v>
      </c>
      <c r="AU131" s="158" t="s">
        <v>86</v>
      </c>
      <c r="AY131" s="17" t="s">
        <v>116</v>
      </c>
      <c r="BE131" s="159">
        <f>IF(N131="základná",J131,0)</f>
        <v>0</v>
      </c>
      <c r="BF131" s="159">
        <f>IF(N131="znížená",J131,0)</f>
        <v>0</v>
      </c>
      <c r="BG131" s="159">
        <f>IF(N131="zákl. prenesená",J131,0)</f>
        <v>0</v>
      </c>
      <c r="BH131" s="159">
        <f>IF(N131="zníž. prenesená",J131,0)</f>
        <v>0</v>
      </c>
      <c r="BI131" s="159">
        <f>IF(N131="nulová",J131,0)</f>
        <v>0</v>
      </c>
      <c r="BJ131" s="17" t="s">
        <v>86</v>
      </c>
      <c r="BK131" s="159">
        <f>ROUND(I131*H131,2)</f>
        <v>0</v>
      </c>
      <c r="BL131" s="17" t="s">
        <v>121</v>
      </c>
      <c r="BM131" s="158" t="s">
        <v>132</v>
      </c>
    </row>
    <row r="132" spans="1:65" s="13" customFormat="1" ht="11.25">
      <c r="B132" s="160"/>
      <c r="D132" s="161" t="s">
        <v>123</v>
      </c>
      <c r="E132" s="162" t="s">
        <v>1</v>
      </c>
      <c r="F132" s="163" t="s">
        <v>133</v>
      </c>
      <c r="H132" s="164">
        <v>35.204999999999998</v>
      </c>
      <c r="I132" s="165"/>
      <c r="L132" s="160"/>
      <c r="M132" s="166"/>
      <c r="N132" s="167"/>
      <c r="O132" s="167"/>
      <c r="P132" s="167"/>
      <c r="Q132" s="167"/>
      <c r="R132" s="167"/>
      <c r="S132" s="167"/>
      <c r="T132" s="168"/>
      <c r="AT132" s="162" t="s">
        <v>123</v>
      </c>
      <c r="AU132" s="162" t="s">
        <v>86</v>
      </c>
      <c r="AV132" s="13" t="s">
        <v>86</v>
      </c>
      <c r="AW132" s="13" t="s">
        <v>31</v>
      </c>
      <c r="AX132" s="13" t="s">
        <v>75</v>
      </c>
      <c r="AY132" s="162" t="s">
        <v>116</v>
      </c>
    </row>
    <row r="133" spans="1:65" s="14" customFormat="1" ht="11.25">
      <c r="B133" s="169"/>
      <c r="D133" s="161" t="s">
        <v>123</v>
      </c>
      <c r="E133" s="170" t="s">
        <v>1</v>
      </c>
      <c r="F133" s="171" t="s">
        <v>129</v>
      </c>
      <c r="H133" s="172">
        <v>35.204999999999998</v>
      </c>
      <c r="I133" s="173"/>
      <c r="L133" s="169"/>
      <c r="M133" s="174"/>
      <c r="N133" s="175"/>
      <c r="O133" s="175"/>
      <c r="P133" s="175"/>
      <c r="Q133" s="175"/>
      <c r="R133" s="175"/>
      <c r="S133" s="175"/>
      <c r="T133" s="176"/>
      <c r="AT133" s="170" t="s">
        <v>123</v>
      </c>
      <c r="AU133" s="170" t="s">
        <v>86</v>
      </c>
      <c r="AV133" s="14" t="s">
        <v>121</v>
      </c>
      <c r="AW133" s="14" t="s">
        <v>31</v>
      </c>
      <c r="AX133" s="14" t="s">
        <v>80</v>
      </c>
      <c r="AY133" s="170" t="s">
        <v>116</v>
      </c>
    </row>
    <row r="134" spans="1:65" s="2" customFormat="1" ht="33" customHeight="1">
      <c r="A134" s="32"/>
      <c r="B134" s="145"/>
      <c r="C134" s="146" t="s">
        <v>134</v>
      </c>
      <c r="D134" s="146" t="s">
        <v>118</v>
      </c>
      <c r="E134" s="147" t="s">
        <v>135</v>
      </c>
      <c r="F134" s="148" t="s">
        <v>136</v>
      </c>
      <c r="G134" s="149" t="s">
        <v>84</v>
      </c>
      <c r="H134" s="150">
        <v>100.586</v>
      </c>
      <c r="I134" s="151"/>
      <c r="J134" s="152">
        <f>ROUND(I134*H134,2)</f>
        <v>0</v>
      </c>
      <c r="K134" s="153"/>
      <c r="L134" s="33"/>
      <c r="M134" s="154" t="s">
        <v>1</v>
      </c>
      <c r="N134" s="155" t="s">
        <v>41</v>
      </c>
      <c r="O134" s="59"/>
      <c r="P134" s="156">
        <f>O134*H134</f>
        <v>0</v>
      </c>
      <c r="Q134" s="156">
        <v>0</v>
      </c>
      <c r="R134" s="156">
        <f>Q134*H134</f>
        <v>0</v>
      </c>
      <c r="S134" s="156">
        <v>0</v>
      </c>
      <c r="T134" s="157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8" t="s">
        <v>121</v>
      </c>
      <c r="AT134" s="158" t="s">
        <v>118</v>
      </c>
      <c r="AU134" s="158" t="s">
        <v>86</v>
      </c>
      <c r="AY134" s="17" t="s">
        <v>116</v>
      </c>
      <c r="BE134" s="159">
        <f>IF(N134="základná",J134,0)</f>
        <v>0</v>
      </c>
      <c r="BF134" s="159">
        <f>IF(N134="znížená",J134,0)</f>
        <v>0</v>
      </c>
      <c r="BG134" s="159">
        <f>IF(N134="zákl. prenesená",J134,0)</f>
        <v>0</v>
      </c>
      <c r="BH134" s="159">
        <f>IF(N134="zníž. prenesená",J134,0)</f>
        <v>0</v>
      </c>
      <c r="BI134" s="159">
        <f>IF(N134="nulová",J134,0)</f>
        <v>0</v>
      </c>
      <c r="BJ134" s="17" t="s">
        <v>86</v>
      </c>
      <c r="BK134" s="159">
        <f>ROUND(I134*H134,2)</f>
        <v>0</v>
      </c>
      <c r="BL134" s="17" t="s">
        <v>121</v>
      </c>
      <c r="BM134" s="158" t="s">
        <v>137</v>
      </c>
    </row>
    <row r="135" spans="1:65" s="13" customFormat="1" ht="11.25">
      <c r="B135" s="160"/>
      <c r="D135" s="161" t="s">
        <v>123</v>
      </c>
      <c r="E135" s="162" t="s">
        <v>1</v>
      </c>
      <c r="F135" s="163" t="s">
        <v>82</v>
      </c>
      <c r="H135" s="164">
        <v>100.586</v>
      </c>
      <c r="I135" s="165"/>
      <c r="L135" s="160"/>
      <c r="M135" s="166"/>
      <c r="N135" s="167"/>
      <c r="O135" s="167"/>
      <c r="P135" s="167"/>
      <c r="Q135" s="167"/>
      <c r="R135" s="167"/>
      <c r="S135" s="167"/>
      <c r="T135" s="168"/>
      <c r="AT135" s="162" t="s">
        <v>123</v>
      </c>
      <c r="AU135" s="162" t="s">
        <v>86</v>
      </c>
      <c r="AV135" s="13" t="s">
        <v>86</v>
      </c>
      <c r="AW135" s="13" t="s">
        <v>31</v>
      </c>
      <c r="AX135" s="13" t="s">
        <v>75</v>
      </c>
      <c r="AY135" s="162" t="s">
        <v>116</v>
      </c>
    </row>
    <row r="136" spans="1:65" s="14" customFormat="1" ht="11.25">
      <c r="B136" s="169"/>
      <c r="D136" s="161" t="s">
        <v>123</v>
      </c>
      <c r="E136" s="170" t="s">
        <v>1</v>
      </c>
      <c r="F136" s="171" t="s">
        <v>129</v>
      </c>
      <c r="H136" s="172">
        <v>100.586</v>
      </c>
      <c r="I136" s="173"/>
      <c r="L136" s="169"/>
      <c r="M136" s="174"/>
      <c r="N136" s="175"/>
      <c r="O136" s="175"/>
      <c r="P136" s="175"/>
      <c r="Q136" s="175"/>
      <c r="R136" s="175"/>
      <c r="S136" s="175"/>
      <c r="T136" s="176"/>
      <c r="AT136" s="170" t="s">
        <v>123</v>
      </c>
      <c r="AU136" s="170" t="s">
        <v>86</v>
      </c>
      <c r="AV136" s="14" t="s">
        <v>121</v>
      </c>
      <c r="AW136" s="14" t="s">
        <v>31</v>
      </c>
      <c r="AX136" s="14" t="s">
        <v>80</v>
      </c>
      <c r="AY136" s="170" t="s">
        <v>116</v>
      </c>
    </row>
    <row r="137" spans="1:65" s="2" customFormat="1" ht="37.9" customHeight="1">
      <c r="A137" s="32"/>
      <c r="B137" s="145"/>
      <c r="C137" s="146" t="s">
        <v>121</v>
      </c>
      <c r="D137" s="146" t="s">
        <v>118</v>
      </c>
      <c r="E137" s="147" t="s">
        <v>138</v>
      </c>
      <c r="F137" s="148" t="s">
        <v>139</v>
      </c>
      <c r="G137" s="149" t="s">
        <v>84</v>
      </c>
      <c r="H137" s="150">
        <v>704.10199999999998</v>
      </c>
      <c r="I137" s="151"/>
      <c r="J137" s="152">
        <f>ROUND(I137*H137,2)</f>
        <v>0</v>
      </c>
      <c r="K137" s="153"/>
      <c r="L137" s="33"/>
      <c r="M137" s="154" t="s">
        <v>1</v>
      </c>
      <c r="N137" s="155" t="s">
        <v>41</v>
      </c>
      <c r="O137" s="59"/>
      <c r="P137" s="156">
        <f>O137*H137</f>
        <v>0</v>
      </c>
      <c r="Q137" s="156">
        <v>0</v>
      </c>
      <c r="R137" s="156">
        <f>Q137*H137</f>
        <v>0</v>
      </c>
      <c r="S137" s="156">
        <v>0</v>
      </c>
      <c r="T137" s="15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8" t="s">
        <v>121</v>
      </c>
      <c r="AT137" s="158" t="s">
        <v>118</v>
      </c>
      <c r="AU137" s="158" t="s">
        <v>86</v>
      </c>
      <c r="AY137" s="17" t="s">
        <v>116</v>
      </c>
      <c r="BE137" s="159">
        <f>IF(N137="základná",J137,0)</f>
        <v>0</v>
      </c>
      <c r="BF137" s="159">
        <f>IF(N137="znížená",J137,0)</f>
        <v>0</v>
      </c>
      <c r="BG137" s="159">
        <f>IF(N137="zákl. prenesená",J137,0)</f>
        <v>0</v>
      </c>
      <c r="BH137" s="159">
        <f>IF(N137="zníž. prenesená",J137,0)</f>
        <v>0</v>
      </c>
      <c r="BI137" s="159">
        <f>IF(N137="nulová",J137,0)</f>
        <v>0</v>
      </c>
      <c r="BJ137" s="17" t="s">
        <v>86</v>
      </c>
      <c r="BK137" s="159">
        <f>ROUND(I137*H137,2)</f>
        <v>0</v>
      </c>
      <c r="BL137" s="17" t="s">
        <v>121</v>
      </c>
      <c r="BM137" s="158" t="s">
        <v>140</v>
      </c>
    </row>
    <row r="138" spans="1:65" s="13" customFormat="1" ht="11.25">
      <c r="B138" s="160"/>
      <c r="D138" s="161" t="s">
        <v>123</v>
      </c>
      <c r="E138" s="162" t="s">
        <v>1</v>
      </c>
      <c r="F138" s="163" t="s">
        <v>141</v>
      </c>
      <c r="H138" s="164">
        <v>704.10199999999998</v>
      </c>
      <c r="I138" s="165"/>
      <c r="L138" s="160"/>
      <c r="M138" s="166"/>
      <c r="N138" s="167"/>
      <c r="O138" s="167"/>
      <c r="P138" s="167"/>
      <c r="Q138" s="167"/>
      <c r="R138" s="167"/>
      <c r="S138" s="167"/>
      <c r="T138" s="168"/>
      <c r="AT138" s="162" t="s">
        <v>123</v>
      </c>
      <c r="AU138" s="162" t="s">
        <v>86</v>
      </c>
      <c r="AV138" s="13" t="s">
        <v>86</v>
      </c>
      <c r="AW138" s="13" t="s">
        <v>31</v>
      </c>
      <c r="AX138" s="13" t="s">
        <v>75</v>
      </c>
      <c r="AY138" s="162" t="s">
        <v>116</v>
      </c>
    </row>
    <row r="139" spans="1:65" s="14" customFormat="1" ht="11.25">
      <c r="B139" s="169"/>
      <c r="D139" s="161" t="s">
        <v>123</v>
      </c>
      <c r="E139" s="170" t="s">
        <v>1</v>
      </c>
      <c r="F139" s="171" t="s">
        <v>129</v>
      </c>
      <c r="H139" s="172">
        <v>704.10199999999998</v>
      </c>
      <c r="I139" s="173"/>
      <c r="L139" s="169"/>
      <c r="M139" s="174"/>
      <c r="N139" s="175"/>
      <c r="O139" s="175"/>
      <c r="P139" s="175"/>
      <c r="Q139" s="175"/>
      <c r="R139" s="175"/>
      <c r="S139" s="175"/>
      <c r="T139" s="176"/>
      <c r="AT139" s="170" t="s">
        <v>123</v>
      </c>
      <c r="AU139" s="170" t="s">
        <v>86</v>
      </c>
      <c r="AV139" s="14" t="s">
        <v>121</v>
      </c>
      <c r="AW139" s="14" t="s">
        <v>31</v>
      </c>
      <c r="AX139" s="14" t="s">
        <v>80</v>
      </c>
      <c r="AY139" s="170" t="s">
        <v>116</v>
      </c>
    </row>
    <row r="140" spans="1:65" s="12" customFormat="1" ht="22.9" customHeight="1">
      <c r="B140" s="132"/>
      <c r="D140" s="133" t="s">
        <v>74</v>
      </c>
      <c r="E140" s="143" t="s">
        <v>86</v>
      </c>
      <c r="F140" s="143" t="s">
        <v>142</v>
      </c>
      <c r="I140" s="135"/>
      <c r="J140" s="144">
        <f>BK140</f>
        <v>0</v>
      </c>
      <c r="L140" s="132"/>
      <c r="M140" s="137"/>
      <c r="N140" s="138"/>
      <c r="O140" s="138"/>
      <c r="P140" s="139">
        <f>SUM(P141:P178)</f>
        <v>0</v>
      </c>
      <c r="Q140" s="138"/>
      <c r="R140" s="139">
        <f>SUM(R141:R178)</f>
        <v>305.97268193999997</v>
      </c>
      <c r="S140" s="138"/>
      <c r="T140" s="140">
        <f>SUM(T141:T178)</f>
        <v>0</v>
      </c>
      <c r="AR140" s="133" t="s">
        <v>80</v>
      </c>
      <c r="AT140" s="141" t="s">
        <v>74</v>
      </c>
      <c r="AU140" s="141" t="s">
        <v>80</v>
      </c>
      <c r="AY140" s="133" t="s">
        <v>116</v>
      </c>
      <c r="BK140" s="142">
        <f>SUM(BK141:BK178)</f>
        <v>0</v>
      </c>
    </row>
    <row r="141" spans="1:65" s="2" customFormat="1" ht="33" customHeight="1">
      <c r="A141" s="32"/>
      <c r="B141" s="145"/>
      <c r="C141" s="146" t="s">
        <v>143</v>
      </c>
      <c r="D141" s="146" t="s">
        <v>118</v>
      </c>
      <c r="E141" s="147" t="s">
        <v>144</v>
      </c>
      <c r="F141" s="148" t="s">
        <v>145</v>
      </c>
      <c r="G141" s="149" t="s">
        <v>146</v>
      </c>
      <c r="H141" s="150">
        <v>105.88</v>
      </c>
      <c r="I141" s="151"/>
      <c r="J141" s="152">
        <f>ROUND(I141*H141,2)</f>
        <v>0</v>
      </c>
      <c r="K141" s="153"/>
      <c r="L141" s="33"/>
      <c r="M141" s="154" t="s">
        <v>1</v>
      </c>
      <c r="N141" s="155" t="s">
        <v>41</v>
      </c>
      <c r="O141" s="59"/>
      <c r="P141" s="156">
        <f>O141*H141</f>
        <v>0</v>
      </c>
      <c r="Q141" s="156">
        <v>0</v>
      </c>
      <c r="R141" s="156">
        <f>Q141*H141</f>
        <v>0</v>
      </c>
      <c r="S141" s="156">
        <v>0</v>
      </c>
      <c r="T141" s="15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8" t="s">
        <v>121</v>
      </c>
      <c r="AT141" s="158" t="s">
        <v>118</v>
      </c>
      <c r="AU141" s="158" t="s">
        <v>86</v>
      </c>
      <c r="AY141" s="17" t="s">
        <v>116</v>
      </c>
      <c r="BE141" s="159">
        <f>IF(N141="základná",J141,0)</f>
        <v>0</v>
      </c>
      <c r="BF141" s="159">
        <f>IF(N141="znížená",J141,0)</f>
        <v>0</v>
      </c>
      <c r="BG141" s="159">
        <f>IF(N141="zákl. prenesená",J141,0)</f>
        <v>0</v>
      </c>
      <c r="BH141" s="159">
        <f>IF(N141="zníž. prenesená",J141,0)</f>
        <v>0</v>
      </c>
      <c r="BI141" s="159">
        <f>IF(N141="nulová",J141,0)</f>
        <v>0</v>
      </c>
      <c r="BJ141" s="17" t="s">
        <v>86</v>
      </c>
      <c r="BK141" s="159">
        <f>ROUND(I141*H141,2)</f>
        <v>0</v>
      </c>
      <c r="BL141" s="17" t="s">
        <v>121</v>
      </c>
      <c r="BM141" s="158" t="s">
        <v>147</v>
      </c>
    </row>
    <row r="142" spans="1:65" s="13" customFormat="1" ht="11.25">
      <c r="B142" s="160"/>
      <c r="D142" s="161" t="s">
        <v>123</v>
      </c>
      <c r="E142" s="162" t="s">
        <v>1</v>
      </c>
      <c r="F142" s="163" t="s">
        <v>148</v>
      </c>
      <c r="H142" s="164">
        <v>25.327999999999999</v>
      </c>
      <c r="I142" s="165"/>
      <c r="L142" s="160"/>
      <c r="M142" s="166"/>
      <c r="N142" s="167"/>
      <c r="O142" s="167"/>
      <c r="P142" s="167"/>
      <c r="Q142" s="167"/>
      <c r="R142" s="167"/>
      <c r="S142" s="167"/>
      <c r="T142" s="168"/>
      <c r="AT142" s="162" t="s">
        <v>123</v>
      </c>
      <c r="AU142" s="162" t="s">
        <v>86</v>
      </c>
      <c r="AV142" s="13" t="s">
        <v>86</v>
      </c>
      <c r="AW142" s="13" t="s">
        <v>31</v>
      </c>
      <c r="AX142" s="13" t="s">
        <v>75</v>
      </c>
      <c r="AY142" s="162" t="s">
        <v>116</v>
      </c>
    </row>
    <row r="143" spans="1:65" s="13" customFormat="1" ht="11.25">
      <c r="B143" s="160"/>
      <c r="D143" s="161" t="s">
        <v>123</v>
      </c>
      <c r="E143" s="162" t="s">
        <v>1</v>
      </c>
      <c r="F143" s="163" t="s">
        <v>149</v>
      </c>
      <c r="H143" s="164">
        <v>26.6</v>
      </c>
      <c r="I143" s="165"/>
      <c r="L143" s="160"/>
      <c r="M143" s="166"/>
      <c r="N143" s="167"/>
      <c r="O143" s="167"/>
      <c r="P143" s="167"/>
      <c r="Q143" s="167"/>
      <c r="R143" s="167"/>
      <c r="S143" s="167"/>
      <c r="T143" s="168"/>
      <c r="AT143" s="162" t="s">
        <v>123</v>
      </c>
      <c r="AU143" s="162" t="s">
        <v>86</v>
      </c>
      <c r="AV143" s="13" t="s">
        <v>86</v>
      </c>
      <c r="AW143" s="13" t="s">
        <v>31</v>
      </c>
      <c r="AX143" s="13" t="s">
        <v>75</v>
      </c>
      <c r="AY143" s="162" t="s">
        <v>116</v>
      </c>
    </row>
    <row r="144" spans="1:65" s="13" customFormat="1" ht="11.25">
      <c r="B144" s="160"/>
      <c r="D144" s="161" t="s">
        <v>123</v>
      </c>
      <c r="E144" s="162" t="s">
        <v>1</v>
      </c>
      <c r="F144" s="163" t="s">
        <v>150</v>
      </c>
      <c r="H144" s="164">
        <v>25.14</v>
      </c>
      <c r="I144" s="165"/>
      <c r="L144" s="160"/>
      <c r="M144" s="166"/>
      <c r="N144" s="167"/>
      <c r="O144" s="167"/>
      <c r="P144" s="167"/>
      <c r="Q144" s="167"/>
      <c r="R144" s="167"/>
      <c r="S144" s="167"/>
      <c r="T144" s="168"/>
      <c r="AT144" s="162" t="s">
        <v>123</v>
      </c>
      <c r="AU144" s="162" t="s">
        <v>86</v>
      </c>
      <c r="AV144" s="13" t="s">
        <v>86</v>
      </c>
      <c r="AW144" s="13" t="s">
        <v>31</v>
      </c>
      <c r="AX144" s="13" t="s">
        <v>75</v>
      </c>
      <c r="AY144" s="162" t="s">
        <v>116</v>
      </c>
    </row>
    <row r="145" spans="1:65" s="13" customFormat="1" ht="11.25">
      <c r="B145" s="160"/>
      <c r="D145" s="161" t="s">
        <v>123</v>
      </c>
      <c r="E145" s="162" t="s">
        <v>1</v>
      </c>
      <c r="F145" s="163" t="s">
        <v>151</v>
      </c>
      <c r="H145" s="164">
        <v>24.812000000000001</v>
      </c>
      <c r="I145" s="165"/>
      <c r="L145" s="160"/>
      <c r="M145" s="166"/>
      <c r="N145" s="167"/>
      <c r="O145" s="167"/>
      <c r="P145" s="167"/>
      <c r="Q145" s="167"/>
      <c r="R145" s="167"/>
      <c r="S145" s="167"/>
      <c r="T145" s="168"/>
      <c r="AT145" s="162" t="s">
        <v>123</v>
      </c>
      <c r="AU145" s="162" t="s">
        <v>86</v>
      </c>
      <c r="AV145" s="13" t="s">
        <v>86</v>
      </c>
      <c r="AW145" s="13" t="s">
        <v>31</v>
      </c>
      <c r="AX145" s="13" t="s">
        <v>75</v>
      </c>
      <c r="AY145" s="162" t="s">
        <v>116</v>
      </c>
    </row>
    <row r="146" spans="1:65" s="13" customFormat="1" ht="11.25">
      <c r="B146" s="160"/>
      <c r="D146" s="161" t="s">
        <v>123</v>
      </c>
      <c r="E146" s="162" t="s">
        <v>1</v>
      </c>
      <c r="F146" s="163" t="s">
        <v>152</v>
      </c>
      <c r="H146" s="164">
        <v>4</v>
      </c>
      <c r="I146" s="165"/>
      <c r="L146" s="160"/>
      <c r="M146" s="166"/>
      <c r="N146" s="167"/>
      <c r="O146" s="167"/>
      <c r="P146" s="167"/>
      <c r="Q146" s="167"/>
      <c r="R146" s="167"/>
      <c r="S146" s="167"/>
      <c r="T146" s="168"/>
      <c r="AT146" s="162" t="s">
        <v>123</v>
      </c>
      <c r="AU146" s="162" t="s">
        <v>86</v>
      </c>
      <c r="AV146" s="13" t="s">
        <v>86</v>
      </c>
      <c r="AW146" s="13" t="s">
        <v>31</v>
      </c>
      <c r="AX146" s="13" t="s">
        <v>75</v>
      </c>
      <c r="AY146" s="162" t="s">
        <v>116</v>
      </c>
    </row>
    <row r="147" spans="1:65" s="14" customFormat="1" ht="11.25">
      <c r="B147" s="169"/>
      <c r="D147" s="161" t="s">
        <v>123</v>
      </c>
      <c r="E147" s="170" t="s">
        <v>1</v>
      </c>
      <c r="F147" s="171" t="s">
        <v>129</v>
      </c>
      <c r="H147" s="172">
        <v>105.88</v>
      </c>
      <c r="I147" s="173"/>
      <c r="L147" s="169"/>
      <c r="M147" s="174"/>
      <c r="N147" s="175"/>
      <c r="O147" s="175"/>
      <c r="P147" s="175"/>
      <c r="Q147" s="175"/>
      <c r="R147" s="175"/>
      <c r="S147" s="175"/>
      <c r="T147" s="176"/>
      <c r="AT147" s="170" t="s">
        <v>123</v>
      </c>
      <c r="AU147" s="170" t="s">
        <v>86</v>
      </c>
      <c r="AV147" s="14" t="s">
        <v>121</v>
      </c>
      <c r="AW147" s="14" t="s">
        <v>31</v>
      </c>
      <c r="AX147" s="14" t="s">
        <v>80</v>
      </c>
      <c r="AY147" s="170" t="s">
        <v>116</v>
      </c>
    </row>
    <row r="148" spans="1:65" s="2" customFormat="1" ht="16.5" customHeight="1">
      <c r="A148" s="32"/>
      <c r="B148" s="145"/>
      <c r="C148" s="146" t="s">
        <v>153</v>
      </c>
      <c r="D148" s="146" t="s">
        <v>118</v>
      </c>
      <c r="E148" s="147" t="s">
        <v>154</v>
      </c>
      <c r="F148" s="148" t="s">
        <v>155</v>
      </c>
      <c r="G148" s="149" t="s">
        <v>84</v>
      </c>
      <c r="H148" s="150">
        <v>19.082000000000001</v>
      </c>
      <c r="I148" s="151"/>
      <c r="J148" s="152">
        <f>ROUND(I148*H148,2)</f>
        <v>0</v>
      </c>
      <c r="K148" s="153"/>
      <c r="L148" s="33"/>
      <c r="M148" s="154" t="s">
        <v>1</v>
      </c>
      <c r="N148" s="155" t="s">
        <v>41</v>
      </c>
      <c r="O148" s="59"/>
      <c r="P148" s="156">
        <f>O148*H148</f>
        <v>0</v>
      </c>
      <c r="Q148" s="156">
        <v>2.0663999999999998</v>
      </c>
      <c r="R148" s="156">
        <f>Q148*H148</f>
        <v>39.431044799999995</v>
      </c>
      <c r="S148" s="156">
        <v>0</v>
      </c>
      <c r="T148" s="15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8" t="s">
        <v>121</v>
      </c>
      <c r="AT148" s="158" t="s">
        <v>118</v>
      </c>
      <c r="AU148" s="158" t="s">
        <v>86</v>
      </c>
      <c r="AY148" s="17" t="s">
        <v>116</v>
      </c>
      <c r="BE148" s="159">
        <f>IF(N148="základná",J148,0)</f>
        <v>0</v>
      </c>
      <c r="BF148" s="159">
        <f>IF(N148="znížená",J148,0)</f>
        <v>0</v>
      </c>
      <c r="BG148" s="159">
        <f>IF(N148="zákl. prenesená",J148,0)</f>
        <v>0</v>
      </c>
      <c r="BH148" s="159">
        <f>IF(N148="zníž. prenesená",J148,0)</f>
        <v>0</v>
      </c>
      <c r="BI148" s="159">
        <f>IF(N148="nulová",J148,0)</f>
        <v>0</v>
      </c>
      <c r="BJ148" s="17" t="s">
        <v>86</v>
      </c>
      <c r="BK148" s="159">
        <f>ROUND(I148*H148,2)</f>
        <v>0</v>
      </c>
      <c r="BL148" s="17" t="s">
        <v>121</v>
      </c>
      <c r="BM148" s="158" t="s">
        <v>156</v>
      </c>
    </row>
    <row r="149" spans="1:65" s="13" customFormat="1" ht="11.25">
      <c r="B149" s="160"/>
      <c r="D149" s="161" t="s">
        <v>123</v>
      </c>
      <c r="E149" s="162" t="s">
        <v>1</v>
      </c>
      <c r="F149" s="163" t="s">
        <v>157</v>
      </c>
      <c r="H149" s="164">
        <v>3.7989999999999999</v>
      </c>
      <c r="I149" s="165"/>
      <c r="L149" s="160"/>
      <c r="M149" s="166"/>
      <c r="N149" s="167"/>
      <c r="O149" s="167"/>
      <c r="P149" s="167"/>
      <c r="Q149" s="167"/>
      <c r="R149" s="167"/>
      <c r="S149" s="167"/>
      <c r="T149" s="168"/>
      <c r="AT149" s="162" t="s">
        <v>123</v>
      </c>
      <c r="AU149" s="162" t="s">
        <v>86</v>
      </c>
      <c r="AV149" s="13" t="s">
        <v>86</v>
      </c>
      <c r="AW149" s="13" t="s">
        <v>31</v>
      </c>
      <c r="AX149" s="13" t="s">
        <v>75</v>
      </c>
      <c r="AY149" s="162" t="s">
        <v>116</v>
      </c>
    </row>
    <row r="150" spans="1:65" s="13" customFormat="1" ht="11.25">
      <c r="B150" s="160"/>
      <c r="D150" s="161" t="s">
        <v>123</v>
      </c>
      <c r="E150" s="162" t="s">
        <v>1</v>
      </c>
      <c r="F150" s="163" t="s">
        <v>158</v>
      </c>
      <c r="H150" s="164">
        <v>3.99</v>
      </c>
      <c r="I150" s="165"/>
      <c r="L150" s="160"/>
      <c r="M150" s="166"/>
      <c r="N150" s="167"/>
      <c r="O150" s="167"/>
      <c r="P150" s="167"/>
      <c r="Q150" s="167"/>
      <c r="R150" s="167"/>
      <c r="S150" s="167"/>
      <c r="T150" s="168"/>
      <c r="AT150" s="162" t="s">
        <v>123</v>
      </c>
      <c r="AU150" s="162" t="s">
        <v>86</v>
      </c>
      <c r="AV150" s="13" t="s">
        <v>86</v>
      </c>
      <c r="AW150" s="13" t="s">
        <v>31</v>
      </c>
      <c r="AX150" s="13" t="s">
        <v>75</v>
      </c>
      <c r="AY150" s="162" t="s">
        <v>116</v>
      </c>
    </row>
    <row r="151" spans="1:65" s="13" customFormat="1" ht="11.25">
      <c r="B151" s="160"/>
      <c r="D151" s="161" t="s">
        <v>123</v>
      </c>
      <c r="E151" s="162" t="s">
        <v>1</v>
      </c>
      <c r="F151" s="163" t="s">
        <v>159</v>
      </c>
      <c r="H151" s="164">
        <v>3.7709999999999999</v>
      </c>
      <c r="I151" s="165"/>
      <c r="L151" s="160"/>
      <c r="M151" s="166"/>
      <c r="N151" s="167"/>
      <c r="O151" s="167"/>
      <c r="P151" s="167"/>
      <c r="Q151" s="167"/>
      <c r="R151" s="167"/>
      <c r="S151" s="167"/>
      <c r="T151" s="168"/>
      <c r="AT151" s="162" t="s">
        <v>123</v>
      </c>
      <c r="AU151" s="162" t="s">
        <v>86</v>
      </c>
      <c r="AV151" s="13" t="s">
        <v>86</v>
      </c>
      <c r="AW151" s="13" t="s">
        <v>31</v>
      </c>
      <c r="AX151" s="13" t="s">
        <v>75</v>
      </c>
      <c r="AY151" s="162" t="s">
        <v>116</v>
      </c>
    </row>
    <row r="152" spans="1:65" s="13" customFormat="1" ht="11.25">
      <c r="B152" s="160"/>
      <c r="D152" s="161" t="s">
        <v>123</v>
      </c>
      <c r="E152" s="162" t="s">
        <v>1</v>
      </c>
      <c r="F152" s="163" t="s">
        <v>160</v>
      </c>
      <c r="H152" s="164">
        <v>3.722</v>
      </c>
      <c r="I152" s="165"/>
      <c r="L152" s="160"/>
      <c r="M152" s="166"/>
      <c r="N152" s="167"/>
      <c r="O152" s="167"/>
      <c r="P152" s="167"/>
      <c r="Q152" s="167"/>
      <c r="R152" s="167"/>
      <c r="S152" s="167"/>
      <c r="T152" s="168"/>
      <c r="AT152" s="162" t="s">
        <v>123</v>
      </c>
      <c r="AU152" s="162" t="s">
        <v>86</v>
      </c>
      <c r="AV152" s="13" t="s">
        <v>86</v>
      </c>
      <c r="AW152" s="13" t="s">
        <v>31</v>
      </c>
      <c r="AX152" s="13" t="s">
        <v>75</v>
      </c>
      <c r="AY152" s="162" t="s">
        <v>116</v>
      </c>
    </row>
    <row r="153" spans="1:65" s="13" customFormat="1" ht="11.25">
      <c r="B153" s="160"/>
      <c r="D153" s="161" t="s">
        <v>123</v>
      </c>
      <c r="E153" s="162" t="s">
        <v>1</v>
      </c>
      <c r="F153" s="163" t="s">
        <v>128</v>
      </c>
      <c r="H153" s="164">
        <v>3.8</v>
      </c>
      <c r="I153" s="165"/>
      <c r="L153" s="160"/>
      <c r="M153" s="166"/>
      <c r="N153" s="167"/>
      <c r="O153" s="167"/>
      <c r="P153" s="167"/>
      <c r="Q153" s="167"/>
      <c r="R153" s="167"/>
      <c r="S153" s="167"/>
      <c r="T153" s="168"/>
      <c r="AT153" s="162" t="s">
        <v>123</v>
      </c>
      <c r="AU153" s="162" t="s">
        <v>86</v>
      </c>
      <c r="AV153" s="13" t="s">
        <v>86</v>
      </c>
      <c r="AW153" s="13" t="s">
        <v>31</v>
      </c>
      <c r="AX153" s="13" t="s">
        <v>75</v>
      </c>
      <c r="AY153" s="162" t="s">
        <v>116</v>
      </c>
    </row>
    <row r="154" spans="1:65" s="14" customFormat="1" ht="11.25">
      <c r="B154" s="169"/>
      <c r="D154" s="161" t="s">
        <v>123</v>
      </c>
      <c r="E154" s="170" t="s">
        <v>1</v>
      </c>
      <c r="F154" s="171" t="s">
        <v>129</v>
      </c>
      <c r="H154" s="172">
        <v>19.082000000000001</v>
      </c>
      <c r="I154" s="173"/>
      <c r="L154" s="169"/>
      <c r="M154" s="174"/>
      <c r="N154" s="175"/>
      <c r="O154" s="175"/>
      <c r="P154" s="175"/>
      <c r="Q154" s="175"/>
      <c r="R154" s="175"/>
      <c r="S154" s="175"/>
      <c r="T154" s="176"/>
      <c r="AT154" s="170" t="s">
        <v>123</v>
      </c>
      <c r="AU154" s="170" t="s">
        <v>86</v>
      </c>
      <c r="AV154" s="14" t="s">
        <v>121</v>
      </c>
      <c r="AW154" s="14" t="s">
        <v>31</v>
      </c>
      <c r="AX154" s="14" t="s">
        <v>80</v>
      </c>
      <c r="AY154" s="170" t="s">
        <v>116</v>
      </c>
    </row>
    <row r="155" spans="1:65" s="2" customFormat="1" ht="24.2" customHeight="1">
      <c r="A155" s="32"/>
      <c r="B155" s="145"/>
      <c r="C155" s="146" t="s">
        <v>161</v>
      </c>
      <c r="D155" s="146" t="s">
        <v>118</v>
      </c>
      <c r="E155" s="147" t="s">
        <v>162</v>
      </c>
      <c r="F155" s="148" t="s">
        <v>163</v>
      </c>
      <c r="G155" s="149" t="s">
        <v>84</v>
      </c>
      <c r="H155" s="150">
        <v>115.268</v>
      </c>
      <c r="I155" s="151"/>
      <c r="J155" s="152">
        <f>ROUND(I155*H155,2)</f>
        <v>0</v>
      </c>
      <c r="K155" s="153"/>
      <c r="L155" s="33"/>
      <c r="M155" s="154" t="s">
        <v>1</v>
      </c>
      <c r="N155" s="155" t="s">
        <v>41</v>
      </c>
      <c r="O155" s="59"/>
      <c r="P155" s="156">
        <f>O155*H155</f>
        <v>0</v>
      </c>
      <c r="Q155" s="156">
        <v>2.2121499999999998</v>
      </c>
      <c r="R155" s="156">
        <f>Q155*H155</f>
        <v>254.99010619999999</v>
      </c>
      <c r="S155" s="156">
        <v>0</v>
      </c>
      <c r="T155" s="15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8" t="s">
        <v>121</v>
      </c>
      <c r="AT155" s="158" t="s">
        <v>118</v>
      </c>
      <c r="AU155" s="158" t="s">
        <v>86</v>
      </c>
      <c r="AY155" s="17" t="s">
        <v>116</v>
      </c>
      <c r="BE155" s="159">
        <f>IF(N155="základná",J155,0)</f>
        <v>0</v>
      </c>
      <c r="BF155" s="159">
        <f>IF(N155="znížená",J155,0)</f>
        <v>0</v>
      </c>
      <c r="BG155" s="159">
        <f>IF(N155="zákl. prenesená",J155,0)</f>
        <v>0</v>
      </c>
      <c r="BH155" s="159">
        <f>IF(N155="zníž. prenesená",J155,0)</f>
        <v>0</v>
      </c>
      <c r="BI155" s="159">
        <f>IF(N155="nulová",J155,0)</f>
        <v>0</v>
      </c>
      <c r="BJ155" s="17" t="s">
        <v>86</v>
      </c>
      <c r="BK155" s="159">
        <f>ROUND(I155*H155,2)</f>
        <v>0</v>
      </c>
      <c r="BL155" s="17" t="s">
        <v>121</v>
      </c>
      <c r="BM155" s="158" t="s">
        <v>164</v>
      </c>
    </row>
    <row r="156" spans="1:65" s="13" customFormat="1" ht="22.5">
      <c r="B156" s="160"/>
      <c r="D156" s="161" t="s">
        <v>123</v>
      </c>
      <c r="E156" s="162" t="s">
        <v>1</v>
      </c>
      <c r="F156" s="163" t="s">
        <v>165</v>
      </c>
      <c r="H156" s="164">
        <v>27.861000000000001</v>
      </c>
      <c r="I156" s="165"/>
      <c r="L156" s="160"/>
      <c r="M156" s="166"/>
      <c r="N156" s="167"/>
      <c r="O156" s="167"/>
      <c r="P156" s="167"/>
      <c r="Q156" s="167"/>
      <c r="R156" s="167"/>
      <c r="S156" s="167"/>
      <c r="T156" s="168"/>
      <c r="AT156" s="162" t="s">
        <v>123</v>
      </c>
      <c r="AU156" s="162" t="s">
        <v>86</v>
      </c>
      <c r="AV156" s="13" t="s">
        <v>86</v>
      </c>
      <c r="AW156" s="13" t="s">
        <v>31</v>
      </c>
      <c r="AX156" s="13" t="s">
        <v>75</v>
      </c>
      <c r="AY156" s="162" t="s">
        <v>116</v>
      </c>
    </row>
    <row r="157" spans="1:65" s="13" customFormat="1" ht="11.25">
      <c r="B157" s="160"/>
      <c r="D157" s="161" t="s">
        <v>123</v>
      </c>
      <c r="E157" s="162" t="s">
        <v>1</v>
      </c>
      <c r="F157" s="163" t="s">
        <v>166</v>
      </c>
      <c r="H157" s="164">
        <v>29.26</v>
      </c>
      <c r="I157" s="165"/>
      <c r="L157" s="160"/>
      <c r="M157" s="166"/>
      <c r="N157" s="167"/>
      <c r="O157" s="167"/>
      <c r="P157" s="167"/>
      <c r="Q157" s="167"/>
      <c r="R157" s="167"/>
      <c r="S157" s="167"/>
      <c r="T157" s="168"/>
      <c r="AT157" s="162" t="s">
        <v>123</v>
      </c>
      <c r="AU157" s="162" t="s">
        <v>86</v>
      </c>
      <c r="AV157" s="13" t="s">
        <v>86</v>
      </c>
      <c r="AW157" s="13" t="s">
        <v>31</v>
      </c>
      <c r="AX157" s="13" t="s">
        <v>75</v>
      </c>
      <c r="AY157" s="162" t="s">
        <v>116</v>
      </c>
    </row>
    <row r="158" spans="1:65" s="13" customFormat="1" ht="11.25">
      <c r="B158" s="160"/>
      <c r="D158" s="161" t="s">
        <v>123</v>
      </c>
      <c r="E158" s="162" t="s">
        <v>1</v>
      </c>
      <c r="F158" s="163" t="s">
        <v>167</v>
      </c>
      <c r="H158" s="164">
        <v>27.654</v>
      </c>
      <c r="I158" s="165"/>
      <c r="L158" s="160"/>
      <c r="M158" s="166"/>
      <c r="N158" s="167"/>
      <c r="O158" s="167"/>
      <c r="P158" s="167"/>
      <c r="Q158" s="167"/>
      <c r="R158" s="167"/>
      <c r="S158" s="167"/>
      <c r="T158" s="168"/>
      <c r="AT158" s="162" t="s">
        <v>123</v>
      </c>
      <c r="AU158" s="162" t="s">
        <v>86</v>
      </c>
      <c r="AV158" s="13" t="s">
        <v>86</v>
      </c>
      <c r="AW158" s="13" t="s">
        <v>31</v>
      </c>
      <c r="AX158" s="13" t="s">
        <v>75</v>
      </c>
      <c r="AY158" s="162" t="s">
        <v>116</v>
      </c>
    </row>
    <row r="159" spans="1:65" s="13" customFormat="1" ht="11.25">
      <c r="B159" s="160"/>
      <c r="D159" s="161" t="s">
        <v>123</v>
      </c>
      <c r="E159" s="162" t="s">
        <v>1</v>
      </c>
      <c r="F159" s="163" t="s">
        <v>168</v>
      </c>
      <c r="H159" s="164">
        <v>27.292999999999999</v>
      </c>
      <c r="I159" s="165"/>
      <c r="L159" s="160"/>
      <c r="M159" s="166"/>
      <c r="N159" s="167"/>
      <c r="O159" s="167"/>
      <c r="P159" s="167"/>
      <c r="Q159" s="167"/>
      <c r="R159" s="167"/>
      <c r="S159" s="167"/>
      <c r="T159" s="168"/>
      <c r="AT159" s="162" t="s">
        <v>123</v>
      </c>
      <c r="AU159" s="162" t="s">
        <v>86</v>
      </c>
      <c r="AV159" s="13" t="s">
        <v>86</v>
      </c>
      <c r="AW159" s="13" t="s">
        <v>31</v>
      </c>
      <c r="AX159" s="13" t="s">
        <v>75</v>
      </c>
      <c r="AY159" s="162" t="s">
        <v>116</v>
      </c>
    </row>
    <row r="160" spans="1:65" s="13" customFormat="1" ht="11.25">
      <c r="B160" s="160"/>
      <c r="D160" s="161" t="s">
        <v>123</v>
      </c>
      <c r="E160" s="162" t="s">
        <v>1</v>
      </c>
      <c r="F160" s="163" t="s">
        <v>169</v>
      </c>
      <c r="H160" s="164">
        <v>3.2</v>
      </c>
      <c r="I160" s="165"/>
      <c r="L160" s="160"/>
      <c r="M160" s="166"/>
      <c r="N160" s="167"/>
      <c r="O160" s="167"/>
      <c r="P160" s="167"/>
      <c r="Q160" s="167"/>
      <c r="R160" s="167"/>
      <c r="S160" s="167"/>
      <c r="T160" s="168"/>
      <c r="AT160" s="162" t="s">
        <v>123</v>
      </c>
      <c r="AU160" s="162" t="s">
        <v>86</v>
      </c>
      <c r="AV160" s="13" t="s">
        <v>86</v>
      </c>
      <c r="AW160" s="13" t="s">
        <v>31</v>
      </c>
      <c r="AX160" s="13" t="s">
        <v>75</v>
      </c>
      <c r="AY160" s="162" t="s">
        <v>116</v>
      </c>
    </row>
    <row r="161" spans="1:65" s="14" customFormat="1" ht="11.25">
      <c r="B161" s="169"/>
      <c r="D161" s="161" t="s">
        <v>123</v>
      </c>
      <c r="E161" s="170" t="s">
        <v>1</v>
      </c>
      <c r="F161" s="171" t="s">
        <v>129</v>
      </c>
      <c r="H161" s="172">
        <v>115.268</v>
      </c>
      <c r="I161" s="173"/>
      <c r="L161" s="169"/>
      <c r="M161" s="174"/>
      <c r="N161" s="175"/>
      <c r="O161" s="175"/>
      <c r="P161" s="175"/>
      <c r="Q161" s="175"/>
      <c r="R161" s="175"/>
      <c r="S161" s="175"/>
      <c r="T161" s="176"/>
      <c r="AT161" s="170" t="s">
        <v>123</v>
      </c>
      <c r="AU161" s="170" t="s">
        <v>86</v>
      </c>
      <c r="AV161" s="14" t="s">
        <v>121</v>
      </c>
      <c r="AW161" s="14" t="s">
        <v>31</v>
      </c>
      <c r="AX161" s="14" t="s">
        <v>80</v>
      </c>
      <c r="AY161" s="170" t="s">
        <v>116</v>
      </c>
    </row>
    <row r="162" spans="1:65" s="2" customFormat="1" ht="21.75" customHeight="1">
      <c r="A162" s="32"/>
      <c r="B162" s="145"/>
      <c r="C162" s="146" t="s">
        <v>170</v>
      </c>
      <c r="D162" s="146" t="s">
        <v>118</v>
      </c>
      <c r="E162" s="147" t="s">
        <v>171</v>
      </c>
      <c r="F162" s="148" t="s">
        <v>172</v>
      </c>
      <c r="G162" s="149" t="s">
        <v>146</v>
      </c>
      <c r="H162" s="150">
        <v>238.928</v>
      </c>
      <c r="I162" s="151"/>
      <c r="J162" s="152">
        <f>ROUND(I162*H162,2)</f>
        <v>0</v>
      </c>
      <c r="K162" s="153"/>
      <c r="L162" s="33"/>
      <c r="M162" s="154" t="s">
        <v>1</v>
      </c>
      <c r="N162" s="155" t="s">
        <v>41</v>
      </c>
      <c r="O162" s="59"/>
      <c r="P162" s="156">
        <f>O162*H162</f>
        <v>0</v>
      </c>
      <c r="Q162" s="156">
        <v>4.0699999999999998E-3</v>
      </c>
      <c r="R162" s="156">
        <f>Q162*H162</f>
        <v>0.97243695999999991</v>
      </c>
      <c r="S162" s="156">
        <v>0</v>
      </c>
      <c r="T162" s="15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8" t="s">
        <v>121</v>
      </c>
      <c r="AT162" s="158" t="s">
        <v>118</v>
      </c>
      <c r="AU162" s="158" t="s">
        <v>86</v>
      </c>
      <c r="AY162" s="17" t="s">
        <v>116</v>
      </c>
      <c r="BE162" s="159">
        <f>IF(N162="základná",J162,0)</f>
        <v>0</v>
      </c>
      <c r="BF162" s="159">
        <f>IF(N162="znížená",J162,0)</f>
        <v>0</v>
      </c>
      <c r="BG162" s="159">
        <f>IF(N162="zákl. prenesená",J162,0)</f>
        <v>0</v>
      </c>
      <c r="BH162" s="159">
        <f>IF(N162="zníž. prenesená",J162,0)</f>
        <v>0</v>
      </c>
      <c r="BI162" s="159">
        <f>IF(N162="nulová",J162,0)</f>
        <v>0</v>
      </c>
      <c r="BJ162" s="17" t="s">
        <v>86</v>
      </c>
      <c r="BK162" s="159">
        <f>ROUND(I162*H162,2)</f>
        <v>0</v>
      </c>
      <c r="BL162" s="17" t="s">
        <v>121</v>
      </c>
      <c r="BM162" s="158" t="s">
        <v>173</v>
      </c>
    </row>
    <row r="163" spans="1:65" s="13" customFormat="1" ht="11.25">
      <c r="B163" s="160"/>
      <c r="D163" s="161" t="s">
        <v>123</v>
      </c>
      <c r="E163" s="162" t="s">
        <v>1</v>
      </c>
      <c r="F163" s="163" t="s">
        <v>174</v>
      </c>
      <c r="H163" s="164">
        <v>50.655999999999999</v>
      </c>
      <c r="I163" s="165"/>
      <c r="L163" s="160"/>
      <c r="M163" s="166"/>
      <c r="N163" s="167"/>
      <c r="O163" s="167"/>
      <c r="P163" s="167"/>
      <c r="Q163" s="167"/>
      <c r="R163" s="167"/>
      <c r="S163" s="167"/>
      <c r="T163" s="168"/>
      <c r="AT163" s="162" t="s">
        <v>123</v>
      </c>
      <c r="AU163" s="162" t="s">
        <v>86</v>
      </c>
      <c r="AV163" s="13" t="s">
        <v>86</v>
      </c>
      <c r="AW163" s="13" t="s">
        <v>31</v>
      </c>
      <c r="AX163" s="13" t="s">
        <v>75</v>
      </c>
      <c r="AY163" s="162" t="s">
        <v>116</v>
      </c>
    </row>
    <row r="164" spans="1:65" s="13" customFormat="1" ht="11.25">
      <c r="B164" s="160"/>
      <c r="D164" s="161" t="s">
        <v>123</v>
      </c>
      <c r="E164" s="162" t="s">
        <v>1</v>
      </c>
      <c r="F164" s="163" t="s">
        <v>175</v>
      </c>
      <c r="H164" s="164">
        <v>53.2</v>
      </c>
      <c r="I164" s="165"/>
      <c r="L164" s="160"/>
      <c r="M164" s="166"/>
      <c r="N164" s="167"/>
      <c r="O164" s="167"/>
      <c r="P164" s="167"/>
      <c r="Q164" s="167"/>
      <c r="R164" s="167"/>
      <c r="S164" s="167"/>
      <c r="T164" s="168"/>
      <c r="AT164" s="162" t="s">
        <v>123</v>
      </c>
      <c r="AU164" s="162" t="s">
        <v>86</v>
      </c>
      <c r="AV164" s="13" t="s">
        <v>86</v>
      </c>
      <c r="AW164" s="13" t="s">
        <v>31</v>
      </c>
      <c r="AX164" s="13" t="s">
        <v>75</v>
      </c>
      <c r="AY164" s="162" t="s">
        <v>116</v>
      </c>
    </row>
    <row r="165" spans="1:65" s="13" customFormat="1" ht="11.25">
      <c r="B165" s="160"/>
      <c r="D165" s="161" t="s">
        <v>123</v>
      </c>
      <c r="E165" s="162" t="s">
        <v>1</v>
      </c>
      <c r="F165" s="163" t="s">
        <v>176</v>
      </c>
      <c r="H165" s="164">
        <v>50.28</v>
      </c>
      <c r="I165" s="165"/>
      <c r="L165" s="160"/>
      <c r="M165" s="166"/>
      <c r="N165" s="167"/>
      <c r="O165" s="167"/>
      <c r="P165" s="167"/>
      <c r="Q165" s="167"/>
      <c r="R165" s="167"/>
      <c r="S165" s="167"/>
      <c r="T165" s="168"/>
      <c r="AT165" s="162" t="s">
        <v>123</v>
      </c>
      <c r="AU165" s="162" t="s">
        <v>86</v>
      </c>
      <c r="AV165" s="13" t="s">
        <v>86</v>
      </c>
      <c r="AW165" s="13" t="s">
        <v>31</v>
      </c>
      <c r="AX165" s="13" t="s">
        <v>75</v>
      </c>
      <c r="AY165" s="162" t="s">
        <v>116</v>
      </c>
    </row>
    <row r="166" spans="1:65" s="13" customFormat="1" ht="11.25">
      <c r="B166" s="160"/>
      <c r="D166" s="161" t="s">
        <v>123</v>
      </c>
      <c r="E166" s="162" t="s">
        <v>1</v>
      </c>
      <c r="F166" s="163" t="s">
        <v>177</v>
      </c>
      <c r="H166" s="164">
        <v>49.624000000000002</v>
      </c>
      <c r="I166" s="165"/>
      <c r="L166" s="160"/>
      <c r="M166" s="166"/>
      <c r="N166" s="167"/>
      <c r="O166" s="167"/>
      <c r="P166" s="167"/>
      <c r="Q166" s="167"/>
      <c r="R166" s="167"/>
      <c r="S166" s="167"/>
      <c r="T166" s="168"/>
      <c r="AT166" s="162" t="s">
        <v>123</v>
      </c>
      <c r="AU166" s="162" t="s">
        <v>86</v>
      </c>
      <c r="AV166" s="13" t="s">
        <v>86</v>
      </c>
      <c r="AW166" s="13" t="s">
        <v>31</v>
      </c>
      <c r="AX166" s="13" t="s">
        <v>75</v>
      </c>
      <c r="AY166" s="162" t="s">
        <v>116</v>
      </c>
    </row>
    <row r="167" spans="1:65" s="13" customFormat="1" ht="11.25">
      <c r="B167" s="160"/>
      <c r="D167" s="161" t="s">
        <v>123</v>
      </c>
      <c r="E167" s="162" t="s">
        <v>1</v>
      </c>
      <c r="F167" s="163" t="s">
        <v>178</v>
      </c>
      <c r="H167" s="164">
        <v>8</v>
      </c>
      <c r="I167" s="165"/>
      <c r="L167" s="160"/>
      <c r="M167" s="166"/>
      <c r="N167" s="167"/>
      <c r="O167" s="167"/>
      <c r="P167" s="167"/>
      <c r="Q167" s="167"/>
      <c r="R167" s="167"/>
      <c r="S167" s="167"/>
      <c r="T167" s="168"/>
      <c r="AT167" s="162" t="s">
        <v>123</v>
      </c>
      <c r="AU167" s="162" t="s">
        <v>86</v>
      </c>
      <c r="AV167" s="13" t="s">
        <v>86</v>
      </c>
      <c r="AW167" s="13" t="s">
        <v>31</v>
      </c>
      <c r="AX167" s="13" t="s">
        <v>75</v>
      </c>
      <c r="AY167" s="162" t="s">
        <v>116</v>
      </c>
    </row>
    <row r="168" spans="1:65" s="15" customFormat="1" ht="11.25">
      <c r="B168" s="177"/>
      <c r="D168" s="161" t="s">
        <v>123</v>
      </c>
      <c r="E168" s="178" t="s">
        <v>1</v>
      </c>
      <c r="F168" s="179" t="s">
        <v>179</v>
      </c>
      <c r="H168" s="180">
        <v>211.76</v>
      </c>
      <c r="I168" s="181"/>
      <c r="L168" s="177"/>
      <c r="M168" s="182"/>
      <c r="N168" s="183"/>
      <c r="O168" s="183"/>
      <c r="P168" s="183"/>
      <c r="Q168" s="183"/>
      <c r="R168" s="183"/>
      <c r="S168" s="183"/>
      <c r="T168" s="184"/>
      <c r="AT168" s="178" t="s">
        <v>123</v>
      </c>
      <c r="AU168" s="178" t="s">
        <v>86</v>
      </c>
      <c r="AV168" s="15" t="s">
        <v>134</v>
      </c>
      <c r="AW168" s="15" t="s">
        <v>31</v>
      </c>
      <c r="AX168" s="15" t="s">
        <v>75</v>
      </c>
      <c r="AY168" s="178" t="s">
        <v>116</v>
      </c>
    </row>
    <row r="169" spans="1:65" s="13" customFormat="1" ht="22.5">
      <c r="B169" s="160"/>
      <c r="D169" s="161" t="s">
        <v>123</v>
      </c>
      <c r="E169" s="162" t="s">
        <v>1</v>
      </c>
      <c r="F169" s="163" t="s">
        <v>180</v>
      </c>
      <c r="H169" s="164">
        <v>6.7539999999999996</v>
      </c>
      <c r="I169" s="165"/>
      <c r="L169" s="160"/>
      <c r="M169" s="166"/>
      <c r="N169" s="167"/>
      <c r="O169" s="167"/>
      <c r="P169" s="167"/>
      <c r="Q169" s="167"/>
      <c r="R169" s="167"/>
      <c r="S169" s="167"/>
      <c r="T169" s="168"/>
      <c r="AT169" s="162" t="s">
        <v>123</v>
      </c>
      <c r="AU169" s="162" t="s">
        <v>86</v>
      </c>
      <c r="AV169" s="13" t="s">
        <v>86</v>
      </c>
      <c r="AW169" s="13" t="s">
        <v>31</v>
      </c>
      <c r="AX169" s="13" t="s">
        <v>75</v>
      </c>
      <c r="AY169" s="162" t="s">
        <v>116</v>
      </c>
    </row>
    <row r="170" spans="1:65" s="13" customFormat="1" ht="11.25">
      <c r="B170" s="160"/>
      <c r="D170" s="161" t="s">
        <v>123</v>
      </c>
      <c r="E170" s="162" t="s">
        <v>1</v>
      </c>
      <c r="F170" s="163" t="s">
        <v>181</v>
      </c>
      <c r="H170" s="164">
        <v>7.093</v>
      </c>
      <c r="I170" s="165"/>
      <c r="L170" s="160"/>
      <c r="M170" s="166"/>
      <c r="N170" s="167"/>
      <c r="O170" s="167"/>
      <c r="P170" s="167"/>
      <c r="Q170" s="167"/>
      <c r="R170" s="167"/>
      <c r="S170" s="167"/>
      <c r="T170" s="168"/>
      <c r="AT170" s="162" t="s">
        <v>123</v>
      </c>
      <c r="AU170" s="162" t="s">
        <v>86</v>
      </c>
      <c r="AV170" s="13" t="s">
        <v>86</v>
      </c>
      <c r="AW170" s="13" t="s">
        <v>31</v>
      </c>
      <c r="AX170" s="13" t="s">
        <v>75</v>
      </c>
      <c r="AY170" s="162" t="s">
        <v>116</v>
      </c>
    </row>
    <row r="171" spans="1:65" s="13" customFormat="1" ht="11.25">
      <c r="B171" s="160"/>
      <c r="D171" s="161" t="s">
        <v>123</v>
      </c>
      <c r="E171" s="162" t="s">
        <v>1</v>
      </c>
      <c r="F171" s="163" t="s">
        <v>182</v>
      </c>
      <c r="H171" s="164">
        <v>6.7039999999999997</v>
      </c>
      <c r="I171" s="165"/>
      <c r="L171" s="160"/>
      <c r="M171" s="166"/>
      <c r="N171" s="167"/>
      <c r="O171" s="167"/>
      <c r="P171" s="167"/>
      <c r="Q171" s="167"/>
      <c r="R171" s="167"/>
      <c r="S171" s="167"/>
      <c r="T171" s="168"/>
      <c r="AT171" s="162" t="s">
        <v>123</v>
      </c>
      <c r="AU171" s="162" t="s">
        <v>86</v>
      </c>
      <c r="AV171" s="13" t="s">
        <v>86</v>
      </c>
      <c r="AW171" s="13" t="s">
        <v>31</v>
      </c>
      <c r="AX171" s="13" t="s">
        <v>75</v>
      </c>
      <c r="AY171" s="162" t="s">
        <v>116</v>
      </c>
    </row>
    <row r="172" spans="1:65" s="13" customFormat="1" ht="11.25">
      <c r="B172" s="160"/>
      <c r="D172" s="161" t="s">
        <v>123</v>
      </c>
      <c r="E172" s="162" t="s">
        <v>1</v>
      </c>
      <c r="F172" s="163" t="s">
        <v>183</v>
      </c>
      <c r="H172" s="164">
        <v>6.617</v>
      </c>
      <c r="I172" s="165"/>
      <c r="L172" s="160"/>
      <c r="M172" s="166"/>
      <c r="N172" s="167"/>
      <c r="O172" s="167"/>
      <c r="P172" s="167"/>
      <c r="Q172" s="167"/>
      <c r="R172" s="167"/>
      <c r="S172" s="167"/>
      <c r="T172" s="168"/>
      <c r="AT172" s="162" t="s">
        <v>123</v>
      </c>
      <c r="AU172" s="162" t="s">
        <v>86</v>
      </c>
      <c r="AV172" s="13" t="s">
        <v>86</v>
      </c>
      <c r="AW172" s="13" t="s">
        <v>31</v>
      </c>
      <c r="AX172" s="13" t="s">
        <v>75</v>
      </c>
      <c r="AY172" s="162" t="s">
        <v>116</v>
      </c>
    </row>
    <row r="173" spans="1:65" s="15" customFormat="1" ht="11.25">
      <c r="B173" s="177"/>
      <c r="D173" s="161" t="s">
        <v>123</v>
      </c>
      <c r="E173" s="178" t="s">
        <v>1</v>
      </c>
      <c r="F173" s="179" t="s">
        <v>184</v>
      </c>
      <c r="H173" s="180">
        <v>27.167999999999999</v>
      </c>
      <c r="I173" s="181"/>
      <c r="L173" s="177"/>
      <c r="M173" s="182"/>
      <c r="N173" s="183"/>
      <c r="O173" s="183"/>
      <c r="P173" s="183"/>
      <c r="Q173" s="183"/>
      <c r="R173" s="183"/>
      <c r="S173" s="183"/>
      <c r="T173" s="184"/>
      <c r="AT173" s="178" t="s">
        <v>123</v>
      </c>
      <c r="AU173" s="178" t="s">
        <v>86</v>
      </c>
      <c r="AV173" s="15" t="s">
        <v>134</v>
      </c>
      <c r="AW173" s="15" t="s">
        <v>31</v>
      </c>
      <c r="AX173" s="15" t="s">
        <v>75</v>
      </c>
      <c r="AY173" s="178" t="s">
        <v>116</v>
      </c>
    </row>
    <row r="174" spans="1:65" s="14" customFormat="1" ht="11.25">
      <c r="B174" s="169"/>
      <c r="D174" s="161" t="s">
        <v>123</v>
      </c>
      <c r="E174" s="170" t="s">
        <v>1</v>
      </c>
      <c r="F174" s="171" t="s">
        <v>129</v>
      </c>
      <c r="H174" s="172">
        <v>238.928</v>
      </c>
      <c r="I174" s="173"/>
      <c r="L174" s="169"/>
      <c r="M174" s="174"/>
      <c r="N174" s="175"/>
      <c r="O174" s="175"/>
      <c r="P174" s="175"/>
      <c r="Q174" s="175"/>
      <c r="R174" s="175"/>
      <c r="S174" s="175"/>
      <c r="T174" s="176"/>
      <c r="AT174" s="170" t="s">
        <v>123</v>
      </c>
      <c r="AU174" s="170" t="s">
        <v>86</v>
      </c>
      <c r="AV174" s="14" t="s">
        <v>121</v>
      </c>
      <c r="AW174" s="14" t="s">
        <v>31</v>
      </c>
      <c r="AX174" s="14" t="s">
        <v>80</v>
      </c>
      <c r="AY174" s="170" t="s">
        <v>116</v>
      </c>
    </row>
    <row r="175" spans="1:65" s="2" customFormat="1" ht="24.2" customHeight="1">
      <c r="A175" s="32"/>
      <c r="B175" s="145"/>
      <c r="C175" s="146" t="s">
        <v>185</v>
      </c>
      <c r="D175" s="146" t="s">
        <v>118</v>
      </c>
      <c r="E175" s="147" t="s">
        <v>186</v>
      </c>
      <c r="F175" s="148" t="s">
        <v>187</v>
      </c>
      <c r="G175" s="149" t="s">
        <v>146</v>
      </c>
      <c r="H175" s="150">
        <v>238.928</v>
      </c>
      <c r="I175" s="151"/>
      <c r="J175" s="152">
        <f>ROUND(I175*H175,2)</f>
        <v>0</v>
      </c>
      <c r="K175" s="153"/>
      <c r="L175" s="33"/>
      <c r="M175" s="154" t="s">
        <v>1</v>
      </c>
      <c r="N175" s="155" t="s">
        <v>41</v>
      </c>
      <c r="O175" s="59"/>
      <c r="P175" s="156">
        <f>O175*H175</f>
        <v>0</v>
      </c>
      <c r="Q175" s="156">
        <v>0</v>
      </c>
      <c r="R175" s="156">
        <f>Q175*H175</f>
        <v>0</v>
      </c>
      <c r="S175" s="156">
        <v>0</v>
      </c>
      <c r="T175" s="15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8" t="s">
        <v>121</v>
      </c>
      <c r="AT175" s="158" t="s">
        <v>118</v>
      </c>
      <c r="AU175" s="158" t="s">
        <v>86</v>
      </c>
      <c r="AY175" s="17" t="s">
        <v>116</v>
      </c>
      <c r="BE175" s="159">
        <f>IF(N175="základná",J175,0)</f>
        <v>0</v>
      </c>
      <c r="BF175" s="159">
        <f>IF(N175="znížená",J175,0)</f>
        <v>0</v>
      </c>
      <c r="BG175" s="159">
        <f>IF(N175="zákl. prenesená",J175,0)</f>
        <v>0</v>
      </c>
      <c r="BH175" s="159">
        <f>IF(N175="zníž. prenesená",J175,0)</f>
        <v>0</v>
      </c>
      <c r="BI175" s="159">
        <f>IF(N175="nulová",J175,0)</f>
        <v>0</v>
      </c>
      <c r="BJ175" s="17" t="s">
        <v>86</v>
      </c>
      <c r="BK175" s="159">
        <f>ROUND(I175*H175,2)</f>
        <v>0</v>
      </c>
      <c r="BL175" s="17" t="s">
        <v>121</v>
      </c>
      <c r="BM175" s="158" t="s">
        <v>188</v>
      </c>
    </row>
    <row r="176" spans="1:65" s="2" customFormat="1" ht="16.5" customHeight="1">
      <c r="A176" s="32"/>
      <c r="B176" s="145"/>
      <c r="C176" s="146" t="s">
        <v>189</v>
      </c>
      <c r="D176" s="146" t="s">
        <v>118</v>
      </c>
      <c r="E176" s="147" t="s">
        <v>190</v>
      </c>
      <c r="F176" s="148" t="s">
        <v>191</v>
      </c>
      <c r="G176" s="149" t="s">
        <v>192</v>
      </c>
      <c r="H176" s="150">
        <v>10.374000000000001</v>
      </c>
      <c r="I176" s="151"/>
      <c r="J176" s="152">
        <f>ROUND(I176*H176,2)</f>
        <v>0</v>
      </c>
      <c r="K176" s="153"/>
      <c r="L176" s="33"/>
      <c r="M176" s="154" t="s">
        <v>1</v>
      </c>
      <c r="N176" s="155" t="s">
        <v>41</v>
      </c>
      <c r="O176" s="59"/>
      <c r="P176" s="156">
        <f>O176*H176</f>
        <v>0</v>
      </c>
      <c r="Q176" s="156">
        <v>1.0197700000000001</v>
      </c>
      <c r="R176" s="156">
        <f>Q176*H176</f>
        <v>10.579093980000001</v>
      </c>
      <c r="S176" s="156">
        <v>0</v>
      </c>
      <c r="T176" s="15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8" t="s">
        <v>121</v>
      </c>
      <c r="AT176" s="158" t="s">
        <v>118</v>
      </c>
      <c r="AU176" s="158" t="s">
        <v>86</v>
      </c>
      <c r="AY176" s="17" t="s">
        <v>116</v>
      </c>
      <c r="BE176" s="159">
        <f>IF(N176="základná",J176,0)</f>
        <v>0</v>
      </c>
      <c r="BF176" s="159">
        <f>IF(N176="znížená",J176,0)</f>
        <v>0</v>
      </c>
      <c r="BG176" s="159">
        <f>IF(N176="zákl. prenesená",J176,0)</f>
        <v>0</v>
      </c>
      <c r="BH176" s="159">
        <f>IF(N176="zníž. prenesená",J176,0)</f>
        <v>0</v>
      </c>
      <c r="BI176" s="159">
        <f>IF(N176="nulová",J176,0)</f>
        <v>0</v>
      </c>
      <c r="BJ176" s="17" t="s">
        <v>86</v>
      </c>
      <c r="BK176" s="159">
        <f>ROUND(I176*H176,2)</f>
        <v>0</v>
      </c>
      <c r="BL176" s="17" t="s">
        <v>121</v>
      </c>
      <c r="BM176" s="158" t="s">
        <v>193</v>
      </c>
    </row>
    <row r="177" spans="1:65" s="13" customFormat="1" ht="11.25">
      <c r="B177" s="160"/>
      <c r="D177" s="161" t="s">
        <v>123</v>
      </c>
      <c r="E177" s="162" t="s">
        <v>1</v>
      </c>
      <c r="F177" s="163" t="s">
        <v>194</v>
      </c>
      <c r="H177" s="164">
        <v>10.374000000000001</v>
      </c>
      <c r="I177" s="165"/>
      <c r="L177" s="160"/>
      <c r="M177" s="166"/>
      <c r="N177" s="167"/>
      <c r="O177" s="167"/>
      <c r="P177" s="167"/>
      <c r="Q177" s="167"/>
      <c r="R177" s="167"/>
      <c r="S177" s="167"/>
      <c r="T177" s="168"/>
      <c r="AT177" s="162" t="s">
        <v>123</v>
      </c>
      <c r="AU177" s="162" t="s">
        <v>86</v>
      </c>
      <c r="AV177" s="13" t="s">
        <v>86</v>
      </c>
      <c r="AW177" s="13" t="s">
        <v>31</v>
      </c>
      <c r="AX177" s="13" t="s">
        <v>75</v>
      </c>
      <c r="AY177" s="162" t="s">
        <v>116</v>
      </c>
    </row>
    <row r="178" spans="1:65" s="14" customFormat="1" ht="11.25">
      <c r="B178" s="169"/>
      <c r="D178" s="161" t="s">
        <v>123</v>
      </c>
      <c r="E178" s="170" t="s">
        <v>1</v>
      </c>
      <c r="F178" s="171" t="s">
        <v>129</v>
      </c>
      <c r="H178" s="172">
        <v>10.374000000000001</v>
      </c>
      <c r="I178" s="173"/>
      <c r="L178" s="169"/>
      <c r="M178" s="174"/>
      <c r="N178" s="175"/>
      <c r="O178" s="175"/>
      <c r="P178" s="175"/>
      <c r="Q178" s="175"/>
      <c r="R178" s="175"/>
      <c r="S178" s="175"/>
      <c r="T178" s="176"/>
      <c r="AT178" s="170" t="s">
        <v>123</v>
      </c>
      <c r="AU178" s="170" t="s">
        <v>86</v>
      </c>
      <c r="AV178" s="14" t="s">
        <v>121</v>
      </c>
      <c r="AW178" s="14" t="s">
        <v>31</v>
      </c>
      <c r="AX178" s="14" t="s">
        <v>80</v>
      </c>
      <c r="AY178" s="170" t="s">
        <v>116</v>
      </c>
    </row>
    <row r="179" spans="1:65" s="12" customFormat="1" ht="22.9" customHeight="1">
      <c r="B179" s="132"/>
      <c r="D179" s="133" t="s">
        <v>74</v>
      </c>
      <c r="E179" s="143" t="s">
        <v>153</v>
      </c>
      <c r="F179" s="143" t="s">
        <v>195</v>
      </c>
      <c r="I179" s="135"/>
      <c r="J179" s="144">
        <f>BK179</f>
        <v>0</v>
      </c>
      <c r="L179" s="132"/>
      <c r="M179" s="137"/>
      <c r="N179" s="138"/>
      <c r="O179" s="138"/>
      <c r="P179" s="139">
        <f>SUM(P180:P190)</f>
        <v>0</v>
      </c>
      <c r="Q179" s="138"/>
      <c r="R179" s="139">
        <f>SUM(R180:R190)</f>
        <v>0.12282079999999999</v>
      </c>
      <c r="S179" s="138"/>
      <c r="T179" s="140">
        <f>SUM(T180:T190)</f>
        <v>0</v>
      </c>
      <c r="AR179" s="133" t="s">
        <v>80</v>
      </c>
      <c r="AT179" s="141" t="s">
        <v>74</v>
      </c>
      <c r="AU179" s="141" t="s">
        <v>80</v>
      </c>
      <c r="AY179" s="133" t="s">
        <v>116</v>
      </c>
      <c r="BK179" s="142">
        <f>SUM(BK180:BK190)</f>
        <v>0</v>
      </c>
    </row>
    <row r="180" spans="1:65" s="2" customFormat="1" ht="16.5" customHeight="1">
      <c r="A180" s="32"/>
      <c r="B180" s="145"/>
      <c r="C180" s="146" t="s">
        <v>196</v>
      </c>
      <c r="D180" s="146" t="s">
        <v>118</v>
      </c>
      <c r="E180" s="147" t="s">
        <v>197</v>
      </c>
      <c r="F180" s="148" t="s">
        <v>198</v>
      </c>
      <c r="G180" s="149" t="s">
        <v>146</v>
      </c>
      <c r="H180" s="150">
        <v>211.76</v>
      </c>
      <c r="I180" s="151"/>
      <c r="J180" s="152">
        <f>ROUND(I180*H180,2)</f>
        <v>0</v>
      </c>
      <c r="K180" s="153"/>
      <c r="L180" s="33"/>
      <c r="M180" s="154" t="s">
        <v>1</v>
      </c>
      <c r="N180" s="155" t="s">
        <v>41</v>
      </c>
      <c r="O180" s="59"/>
      <c r="P180" s="156">
        <f>O180*H180</f>
        <v>0</v>
      </c>
      <c r="Q180" s="156">
        <v>5.8E-4</v>
      </c>
      <c r="R180" s="156">
        <f>Q180*H180</f>
        <v>0.12282079999999999</v>
      </c>
      <c r="S180" s="156">
        <v>0</v>
      </c>
      <c r="T180" s="15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8" t="s">
        <v>121</v>
      </c>
      <c r="AT180" s="158" t="s">
        <v>118</v>
      </c>
      <c r="AU180" s="158" t="s">
        <v>86</v>
      </c>
      <c r="AY180" s="17" t="s">
        <v>116</v>
      </c>
      <c r="BE180" s="159">
        <f>IF(N180="základná",J180,0)</f>
        <v>0</v>
      </c>
      <c r="BF180" s="159">
        <f>IF(N180="znížená",J180,0)</f>
        <v>0</v>
      </c>
      <c r="BG180" s="159">
        <f>IF(N180="zákl. prenesená",J180,0)</f>
        <v>0</v>
      </c>
      <c r="BH180" s="159">
        <f>IF(N180="zníž. prenesená",J180,0)</f>
        <v>0</v>
      </c>
      <c r="BI180" s="159">
        <f>IF(N180="nulová",J180,0)</f>
        <v>0</v>
      </c>
      <c r="BJ180" s="17" t="s">
        <v>86</v>
      </c>
      <c r="BK180" s="159">
        <f>ROUND(I180*H180,2)</f>
        <v>0</v>
      </c>
      <c r="BL180" s="17" t="s">
        <v>121</v>
      </c>
      <c r="BM180" s="158" t="s">
        <v>199</v>
      </c>
    </row>
    <row r="181" spans="1:65" s="13" customFormat="1" ht="11.25">
      <c r="B181" s="160"/>
      <c r="D181" s="161" t="s">
        <v>123</v>
      </c>
      <c r="E181" s="162" t="s">
        <v>1</v>
      </c>
      <c r="F181" s="163" t="s">
        <v>200</v>
      </c>
      <c r="H181" s="164">
        <v>25.327999999999999</v>
      </c>
      <c r="I181" s="165"/>
      <c r="L181" s="160"/>
      <c r="M181" s="166"/>
      <c r="N181" s="167"/>
      <c r="O181" s="167"/>
      <c r="P181" s="167"/>
      <c r="Q181" s="167"/>
      <c r="R181" s="167"/>
      <c r="S181" s="167"/>
      <c r="T181" s="168"/>
      <c r="AT181" s="162" t="s">
        <v>123</v>
      </c>
      <c r="AU181" s="162" t="s">
        <v>86</v>
      </c>
      <c r="AV181" s="13" t="s">
        <v>86</v>
      </c>
      <c r="AW181" s="13" t="s">
        <v>31</v>
      </c>
      <c r="AX181" s="13" t="s">
        <v>75</v>
      </c>
      <c r="AY181" s="162" t="s">
        <v>116</v>
      </c>
    </row>
    <row r="182" spans="1:65" s="13" customFormat="1" ht="11.25">
      <c r="B182" s="160"/>
      <c r="D182" s="161" t="s">
        <v>123</v>
      </c>
      <c r="E182" s="162" t="s">
        <v>1</v>
      </c>
      <c r="F182" s="163" t="s">
        <v>201</v>
      </c>
      <c r="H182" s="164">
        <v>25.327999999999999</v>
      </c>
      <c r="I182" s="165"/>
      <c r="L182" s="160"/>
      <c r="M182" s="166"/>
      <c r="N182" s="167"/>
      <c r="O182" s="167"/>
      <c r="P182" s="167"/>
      <c r="Q182" s="167"/>
      <c r="R182" s="167"/>
      <c r="S182" s="167"/>
      <c r="T182" s="168"/>
      <c r="AT182" s="162" t="s">
        <v>123</v>
      </c>
      <c r="AU182" s="162" t="s">
        <v>86</v>
      </c>
      <c r="AV182" s="13" t="s">
        <v>86</v>
      </c>
      <c r="AW182" s="13" t="s">
        <v>31</v>
      </c>
      <c r="AX182" s="13" t="s">
        <v>75</v>
      </c>
      <c r="AY182" s="162" t="s">
        <v>116</v>
      </c>
    </row>
    <row r="183" spans="1:65" s="13" customFormat="1" ht="11.25">
      <c r="B183" s="160"/>
      <c r="D183" s="161" t="s">
        <v>123</v>
      </c>
      <c r="E183" s="162" t="s">
        <v>1</v>
      </c>
      <c r="F183" s="163" t="s">
        <v>202</v>
      </c>
      <c r="H183" s="164">
        <v>26.6</v>
      </c>
      <c r="I183" s="165"/>
      <c r="L183" s="160"/>
      <c r="M183" s="166"/>
      <c r="N183" s="167"/>
      <c r="O183" s="167"/>
      <c r="P183" s="167"/>
      <c r="Q183" s="167"/>
      <c r="R183" s="167"/>
      <c r="S183" s="167"/>
      <c r="T183" s="168"/>
      <c r="AT183" s="162" t="s">
        <v>123</v>
      </c>
      <c r="AU183" s="162" t="s">
        <v>86</v>
      </c>
      <c r="AV183" s="13" t="s">
        <v>86</v>
      </c>
      <c r="AW183" s="13" t="s">
        <v>31</v>
      </c>
      <c r="AX183" s="13" t="s">
        <v>75</v>
      </c>
      <c r="AY183" s="162" t="s">
        <v>116</v>
      </c>
    </row>
    <row r="184" spans="1:65" s="13" customFormat="1" ht="11.25">
      <c r="B184" s="160"/>
      <c r="D184" s="161" t="s">
        <v>123</v>
      </c>
      <c r="E184" s="162" t="s">
        <v>1</v>
      </c>
      <c r="F184" s="163" t="s">
        <v>203</v>
      </c>
      <c r="H184" s="164">
        <v>26.6</v>
      </c>
      <c r="I184" s="165"/>
      <c r="L184" s="160"/>
      <c r="M184" s="166"/>
      <c r="N184" s="167"/>
      <c r="O184" s="167"/>
      <c r="P184" s="167"/>
      <c r="Q184" s="167"/>
      <c r="R184" s="167"/>
      <c r="S184" s="167"/>
      <c r="T184" s="168"/>
      <c r="AT184" s="162" t="s">
        <v>123</v>
      </c>
      <c r="AU184" s="162" t="s">
        <v>86</v>
      </c>
      <c r="AV184" s="13" t="s">
        <v>86</v>
      </c>
      <c r="AW184" s="13" t="s">
        <v>31</v>
      </c>
      <c r="AX184" s="13" t="s">
        <v>75</v>
      </c>
      <c r="AY184" s="162" t="s">
        <v>116</v>
      </c>
    </row>
    <row r="185" spans="1:65" s="13" customFormat="1" ht="11.25">
      <c r="B185" s="160"/>
      <c r="D185" s="161" t="s">
        <v>123</v>
      </c>
      <c r="E185" s="162" t="s">
        <v>1</v>
      </c>
      <c r="F185" s="163" t="s">
        <v>204</v>
      </c>
      <c r="H185" s="164">
        <v>25.14</v>
      </c>
      <c r="I185" s="165"/>
      <c r="L185" s="160"/>
      <c r="M185" s="166"/>
      <c r="N185" s="167"/>
      <c r="O185" s="167"/>
      <c r="P185" s="167"/>
      <c r="Q185" s="167"/>
      <c r="R185" s="167"/>
      <c r="S185" s="167"/>
      <c r="T185" s="168"/>
      <c r="AT185" s="162" t="s">
        <v>123</v>
      </c>
      <c r="AU185" s="162" t="s">
        <v>86</v>
      </c>
      <c r="AV185" s="13" t="s">
        <v>86</v>
      </c>
      <c r="AW185" s="13" t="s">
        <v>31</v>
      </c>
      <c r="AX185" s="13" t="s">
        <v>75</v>
      </c>
      <c r="AY185" s="162" t="s">
        <v>116</v>
      </c>
    </row>
    <row r="186" spans="1:65" s="13" customFormat="1" ht="11.25">
      <c r="B186" s="160"/>
      <c r="D186" s="161" t="s">
        <v>123</v>
      </c>
      <c r="E186" s="162" t="s">
        <v>1</v>
      </c>
      <c r="F186" s="163" t="s">
        <v>205</v>
      </c>
      <c r="H186" s="164">
        <v>25.14</v>
      </c>
      <c r="I186" s="165"/>
      <c r="L186" s="160"/>
      <c r="M186" s="166"/>
      <c r="N186" s="167"/>
      <c r="O186" s="167"/>
      <c r="P186" s="167"/>
      <c r="Q186" s="167"/>
      <c r="R186" s="167"/>
      <c r="S186" s="167"/>
      <c r="T186" s="168"/>
      <c r="AT186" s="162" t="s">
        <v>123</v>
      </c>
      <c r="AU186" s="162" t="s">
        <v>86</v>
      </c>
      <c r="AV186" s="13" t="s">
        <v>86</v>
      </c>
      <c r="AW186" s="13" t="s">
        <v>31</v>
      </c>
      <c r="AX186" s="13" t="s">
        <v>75</v>
      </c>
      <c r="AY186" s="162" t="s">
        <v>116</v>
      </c>
    </row>
    <row r="187" spans="1:65" s="13" customFormat="1" ht="11.25">
      <c r="B187" s="160"/>
      <c r="D187" s="161" t="s">
        <v>123</v>
      </c>
      <c r="E187" s="162" t="s">
        <v>1</v>
      </c>
      <c r="F187" s="163" t="s">
        <v>206</v>
      </c>
      <c r="H187" s="164">
        <v>24.812000000000001</v>
      </c>
      <c r="I187" s="165"/>
      <c r="L187" s="160"/>
      <c r="M187" s="166"/>
      <c r="N187" s="167"/>
      <c r="O187" s="167"/>
      <c r="P187" s="167"/>
      <c r="Q187" s="167"/>
      <c r="R187" s="167"/>
      <c r="S187" s="167"/>
      <c r="T187" s="168"/>
      <c r="AT187" s="162" t="s">
        <v>123</v>
      </c>
      <c r="AU187" s="162" t="s">
        <v>86</v>
      </c>
      <c r="AV187" s="13" t="s">
        <v>86</v>
      </c>
      <c r="AW187" s="13" t="s">
        <v>31</v>
      </c>
      <c r="AX187" s="13" t="s">
        <v>75</v>
      </c>
      <c r="AY187" s="162" t="s">
        <v>116</v>
      </c>
    </row>
    <row r="188" spans="1:65" s="13" customFormat="1" ht="11.25">
      <c r="B188" s="160"/>
      <c r="D188" s="161" t="s">
        <v>123</v>
      </c>
      <c r="E188" s="162" t="s">
        <v>1</v>
      </c>
      <c r="F188" s="163" t="s">
        <v>207</v>
      </c>
      <c r="H188" s="164">
        <v>24.812000000000001</v>
      </c>
      <c r="I188" s="165"/>
      <c r="L188" s="160"/>
      <c r="M188" s="166"/>
      <c r="N188" s="167"/>
      <c r="O188" s="167"/>
      <c r="P188" s="167"/>
      <c r="Q188" s="167"/>
      <c r="R188" s="167"/>
      <c r="S188" s="167"/>
      <c r="T188" s="168"/>
      <c r="AT188" s="162" t="s">
        <v>123</v>
      </c>
      <c r="AU188" s="162" t="s">
        <v>86</v>
      </c>
      <c r="AV188" s="13" t="s">
        <v>86</v>
      </c>
      <c r="AW188" s="13" t="s">
        <v>31</v>
      </c>
      <c r="AX188" s="13" t="s">
        <v>75</v>
      </c>
      <c r="AY188" s="162" t="s">
        <v>116</v>
      </c>
    </row>
    <row r="189" spans="1:65" s="13" customFormat="1" ht="11.25">
      <c r="B189" s="160"/>
      <c r="D189" s="161" t="s">
        <v>123</v>
      </c>
      <c r="E189" s="162" t="s">
        <v>1</v>
      </c>
      <c r="F189" s="163" t="s">
        <v>208</v>
      </c>
      <c r="H189" s="164">
        <v>8</v>
      </c>
      <c r="I189" s="165"/>
      <c r="L189" s="160"/>
      <c r="M189" s="166"/>
      <c r="N189" s="167"/>
      <c r="O189" s="167"/>
      <c r="P189" s="167"/>
      <c r="Q189" s="167"/>
      <c r="R189" s="167"/>
      <c r="S189" s="167"/>
      <c r="T189" s="168"/>
      <c r="AT189" s="162" t="s">
        <v>123</v>
      </c>
      <c r="AU189" s="162" t="s">
        <v>86</v>
      </c>
      <c r="AV189" s="13" t="s">
        <v>86</v>
      </c>
      <c r="AW189" s="13" t="s">
        <v>31</v>
      </c>
      <c r="AX189" s="13" t="s">
        <v>75</v>
      </c>
      <c r="AY189" s="162" t="s">
        <v>116</v>
      </c>
    </row>
    <row r="190" spans="1:65" s="14" customFormat="1" ht="11.25">
      <c r="B190" s="169"/>
      <c r="D190" s="161" t="s">
        <v>123</v>
      </c>
      <c r="E190" s="170" t="s">
        <v>1</v>
      </c>
      <c r="F190" s="171" t="s">
        <v>129</v>
      </c>
      <c r="H190" s="172">
        <v>211.76</v>
      </c>
      <c r="I190" s="173"/>
      <c r="L190" s="169"/>
      <c r="M190" s="174"/>
      <c r="N190" s="175"/>
      <c r="O190" s="175"/>
      <c r="P190" s="175"/>
      <c r="Q190" s="175"/>
      <c r="R190" s="175"/>
      <c r="S190" s="175"/>
      <c r="T190" s="176"/>
      <c r="AT190" s="170" t="s">
        <v>123</v>
      </c>
      <c r="AU190" s="170" t="s">
        <v>86</v>
      </c>
      <c r="AV190" s="14" t="s">
        <v>121</v>
      </c>
      <c r="AW190" s="14" t="s">
        <v>31</v>
      </c>
      <c r="AX190" s="14" t="s">
        <v>80</v>
      </c>
      <c r="AY190" s="170" t="s">
        <v>116</v>
      </c>
    </row>
    <row r="191" spans="1:65" s="12" customFormat="1" ht="22.9" customHeight="1">
      <c r="B191" s="132"/>
      <c r="D191" s="133" t="s">
        <v>74</v>
      </c>
      <c r="E191" s="143" t="s">
        <v>185</v>
      </c>
      <c r="F191" s="143" t="s">
        <v>209</v>
      </c>
      <c r="I191" s="135"/>
      <c r="J191" s="144">
        <f>BK191</f>
        <v>0</v>
      </c>
      <c r="L191" s="132"/>
      <c r="M191" s="137"/>
      <c r="N191" s="138"/>
      <c r="O191" s="138"/>
      <c r="P191" s="139">
        <f>SUM(P192:P239)</f>
        <v>0</v>
      </c>
      <c r="Q191" s="138"/>
      <c r="R191" s="139">
        <f>SUM(R192:R239)</f>
        <v>0.19681904</v>
      </c>
      <c r="S191" s="138"/>
      <c r="T191" s="140">
        <f>SUM(T192:T239)</f>
        <v>166.77528533999998</v>
      </c>
      <c r="AR191" s="133" t="s">
        <v>80</v>
      </c>
      <c r="AT191" s="141" t="s">
        <v>74</v>
      </c>
      <c r="AU191" s="141" t="s">
        <v>80</v>
      </c>
      <c r="AY191" s="133" t="s">
        <v>116</v>
      </c>
      <c r="BK191" s="142">
        <f>SUM(BK192:BK239)</f>
        <v>0</v>
      </c>
    </row>
    <row r="192" spans="1:65" s="2" customFormat="1" ht="33" customHeight="1">
      <c r="A192" s="32"/>
      <c r="B192" s="145"/>
      <c r="C192" s="146" t="s">
        <v>210</v>
      </c>
      <c r="D192" s="146" t="s">
        <v>118</v>
      </c>
      <c r="E192" s="147" t="s">
        <v>211</v>
      </c>
      <c r="F192" s="148" t="s">
        <v>212</v>
      </c>
      <c r="G192" s="149" t="s">
        <v>146</v>
      </c>
      <c r="H192" s="150">
        <v>27.167999999999999</v>
      </c>
      <c r="I192" s="151"/>
      <c r="J192" s="152">
        <f>ROUND(I192*H192,2)</f>
        <v>0</v>
      </c>
      <c r="K192" s="153"/>
      <c r="L192" s="33"/>
      <c r="M192" s="154" t="s">
        <v>1</v>
      </c>
      <c r="N192" s="155" t="s">
        <v>41</v>
      </c>
      <c r="O192" s="59"/>
      <c r="P192" s="156">
        <f>O192*H192</f>
        <v>0</v>
      </c>
      <c r="Q192" s="156">
        <v>2.1099999999999999E-3</v>
      </c>
      <c r="R192" s="156">
        <f>Q192*H192</f>
        <v>5.7324479999999997E-2</v>
      </c>
      <c r="S192" s="156">
        <v>0</v>
      </c>
      <c r="T192" s="15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8" t="s">
        <v>121</v>
      </c>
      <c r="AT192" s="158" t="s">
        <v>118</v>
      </c>
      <c r="AU192" s="158" t="s">
        <v>86</v>
      </c>
      <c r="AY192" s="17" t="s">
        <v>116</v>
      </c>
      <c r="BE192" s="159">
        <f>IF(N192="základná",J192,0)</f>
        <v>0</v>
      </c>
      <c r="BF192" s="159">
        <f>IF(N192="znížená",J192,0)</f>
        <v>0</v>
      </c>
      <c r="BG192" s="159">
        <f>IF(N192="zákl. prenesená",J192,0)</f>
        <v>0</v>
      </c>
      <c r="BH192" s="159">
        <f>IF(N192="zníž. prenesená",J192,0)</f>
        <v>0</v>
      </c>
      <c r="BI192" s="159">
        <f>IF(N192="nulová",J192,0)</f>
        <v>0</v>
      </c>
      <c r="BJ192" s="17" t="s">
        <v>86</v>
      </c>
      <c r="BK192" s="159">
        <f>ROUND(I192*H192,2)</f>
        <v>0</v>
      </c>
      <c r="BL192" s="17" t="s">
        <v>121</v>
      </c>
      <c r="BM192" s="158" t="s">
        <v>213</v>
      </c>
    </row>
    <row r="193" spans="1:65" s="13" customFormat="1" ht="11.25">
      <c r="B193" s="160"/>
      <c r="D193" s="161" t="s">
        <v>123</v>
      </c>
      <c r="E193" s="162" t="s">
        <v>1</v>
      </c>
      <c r="F193" s="163" t="s">
        <v>214</v>
      </c>
      <c r="H193" s="164">
        <v>6.7539999999999996</v>
      </c>
      <c r="I193" s="165"/>
      <c r="L193" s="160"/>
      <c r="M193" s="166"/>
      <c r="N193" s="167"/>
      <c r="O193" s="167"/>
      <c r="P193" s="167"/>
      <c r="Q193" s="167"/>
      <c r="R193" s="167"/>
      <c r="S193" s="167"/>
      <c r="T193" s="168"/>
      <c r="AT193" s="162" t="s">
        <v>123</v>
      </c>
      <c r="AU193" s="162" t="s">
        <v>86</v>
      </c>
      <c r="AV193" s="13" t="s">
        <v>86</v>
      </c>
      <c r="AW193" s="13" t="s">
        <v>31</v>
      </c>
      <c r="AX193" s="13" t="s">
        <v>75</v>
      </c>
      <c r="AY193" s="162" t="s">
        <v>116</v>
      </c>
    </row>
    <row r="194" spans="1:65" s="13" customFormat="1" ht="11.25">
      <c r="B194" s="160"/>
      <c r="D194" s="161" t="s">
        <v>123</v>
      </c>
      <c r="E194" s="162" t="s">
        <v>1</v>
      </c>
      <c r="F194" s="163" t="s">
        <v>215</v>
      </c>
      <c r="H194" s="164">
        <v>7.093</v>
      </c>
      <c r="I194" s="165"/>
      <c r="L194" s="160"/>
      <c r="M194" s="166"/>
      <c r="N194" s="167"/>
      <c r="O194" s="167"/>
      <c r="P194" s="167"/>
      <c r="Q194" s="167"/>
      <c r="R194" s="167"/>
      <c r="S194" s="167"/>
      <c r="T194" s="168"/>
      <c r="AT194" s="162" t="s">
        <v>123</v>
      </c>
      <c r="AU194" s="162" t="s">
        <v>86</v>
      </c>
      <c r="AV194" s="13" t="s">
        <v>86</v>
      </c>
      <c r="AW194" s="13" t="s">
        <v>31</v>
      </c>
      <c r="AX194" s="13" t="s">
        <v>75</v>
      </c>
      <c r="AY194" s="162" t="s">
        <v>116</v>
      </c>
    </row>
    <row r="195" spans="1:65" s="13" customFormat="1" ht="11.25">
      <c r="B195" s="160"/>
      <c r="D195" s="161" t="s">
        <v>123</v>
      </c>
      <c r="E195" s="162" t="s">
        <v>1</v>
      </c>
      <c r="F195" s="163" t="s">
        <v>216</v>
      </c>
      <c r="H195" s="164">
        <v>6.7039999999999997</v>
      </c>
      <c r="I195" s="165"/>
      <c r="L195" s="160"/>
      <c r="M195" s="166"/>
      <c r="N195" s="167"/>
      <c r="O195" s="167"/>
      <c r="P195" s="167"/>
      <c r="Q195" s="167"/>
      <c r="R195" s="167"/>
      <c r="S195" s="167"/>
      <c r="T195" s="168"/>
      <c r="AT195" s="162" t="s">
        <v>123</v>
      </c>
      <c r="AU195" s="162" t="s">
        <v>86</v>
      </c>
      <c r="AV195" s="13" t="s">
        <v>86</v>
      </c>
      <c r="AW195" s="13" t="s">
        <v>31</v>
      </c>
      <c r="AX195" s="13" t="s">
        <v>75</v>
      </c>
      <c r="AY195" s="162" t="s">
        <v>116</v>
      </c>
    </row>
    <row r="196" spans="1:65" s="13" customFormat="1" ht="11.25">
      <c r="B196" s="160"/>
      <c r="D196" s="161" t="s">
        <v>123</v>
      </c>
      <c r="E196" s="162" t="s">
        <v>1</v>
      </c>
      <c r="F196" s="163" t="s">
        <v>217</v>
      </c>
      <c r="H196" s="164">
        <v>6.617</v>
      </c>
      <c r="I196" s="165"/>
      <c r="L196" s="160"/>
      <c r="M196" s="166"/>
      <c r="N196" s="167"/>
      <c r="O196" s="167"/>
      <c r="P196" s="167"/>
      <c r="Q196" s="167"/>
      <c r="R196" s="167"/>
      <c r="S196" s="167"/>
      <c r="T196" s="168"/>
      <c r="AT196" s="162" t="s">
        <v>123</v>
      </c>
      <c r="AU196" s="162" t="s">
        <v>86</v>
      </c>
      <c r="AV196" s="13" t="s">
        <v>86</v>
      </c>
      <c r="AW196" s="13" t="s">
        <v>31</v>
      </c>
      <c r="AX196" s="13" t="s">
        <v>75</v>
      </c>
      <c r="AY196" s="162" t="s">
        <v>116</v>
      </c>
    </row>
    <row r="197" spans="1:65" s="14" customFormat="1" ht="11.25">
      <c r="B197" s="169"/>
      <c r="D197" s="161" t="s">
        <v>123</v>
      </c>
      <c r="E197" s="170" t="s">
        <v>1</v>
      </c>
      <c r="F197" s="171" t="s">
        <v>129</v>
      </c>
      <c r="H197" s="172">
        <v>27.167999999999999</v>
      </c>
      <c r="I197" s="173"/>
      <c r="L197" s="169"/>
      <c r="M197" s="174"/>
      <c r="N197" s="175"/>
      <c r="O197" s="175"/>
      <c r="P197" s="175"/>
      <c r="Q197" s="175"/>
      <c r="R197" s="175"/>
      <c r="S197" s="175"/>
      <c r="T197" s="176"/>
      <c r="AT197" s="170" t="s">
        <v>123</v>
      </c>
      <c r="AU197" s="170" t="s">
        <v>86</v>
      </c>
      <c r="AV197" s="14" t="s">
        <v>121</v>
      </c>
      <c r="AW197" s="14" t="s">
        <v>31</v>
      </c>
      <c r="AX197" s="14" t="s">
        <v>80</v>
      </c>
      <c r="AY197" s="170" t="s">
        <v>116</v>
      </c>
    </row>
    <row r="198" spans="1:65" s="2" customFormat="1" ht="16.5" customHeight="1">
      <c r="A198" s="32"/>
      <c r="B198" s="145"/>
      <c r="C198" s="146" t="s">
        <v>218</v>
      </c>
      <c r="D198" s="146" t="s">
        <v>118</v>
      </c>
      <c r="E198" s="147" t="s">
        <v>219</v>
      </c>
      <c r="F198" s="148" t="s">
        <v>220</v>
      </c>
      <c r="G198" s="149" t="s">
        <v>221</v>
      </c>
      <c r="H198" s="150">
        <v>135.84100000000001</v>
      </c>
      <c r="I198" s="151"/>
      <c r="J198" s="152">
        <f>ROUND(I198*H198,2)</f>
        <v>0</v>
      </c>
      <c r="K198" s="153"/>
      <c r="L198" s="33"/>
      <c r="M198" s="154" t="s">
        <v>1</v>
      </c>
      <c r="N198" s="155" t="s">
        <v>41</v>
      </c>
      <c r="O198" s="59"/>
      <c r="P198" s="156">
        <f>O198*H198</f>
        <v>0</v>
      </c>
      <c r="Q198" s="156">
        <v>1.6000000000000001E-4</v>
      </c>
      <c r="R198" s="156">
        <f>Q198*H198</f>
        <v>2.1734560000000003E-2</v>
      </c>
      <c r="S198" s="156">
        <v>0</v>
      </c>
      <c r="T198" s="15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8" t="s">
        <v>121</v>
      </c>
      <c r="AT198" s="158" t="s">
        <v>118</v>
      </c>
      <c r="AU198" s="158" t="s">
        <v>86</v>
      </c>
      <c r="AY198" s="17" t="s">
        <v>116</v>
      </c>
      <c r="BE198" s="159">
        <f>IF(N198="základná",J198,0)</f>
        <v>0</v>
      </c>
      <c r="BF198" s="159">
        <f>IF(N198="znížená",J198,0)</f>
        <v>0</v>
      </c>
      <c r="BG198" s="159">
        <f>IF(N198="zákl. prenesená",J198,0)</f>
        <v>0</v>
      </c>
      <c r="BH198" s="159">
        <f>IF(N198="zníž. prenesená",J198,0)</f>
        <v>0</v>
      </c>
      <c r="BI198" s="159">
        <f>IF(N198="nulová",J198,0)</f>
        <v>0</v>
      </c>
      <c r="BJ198" s="17" t="s">
        <v>86</v>
      </c>
      <c r="BK198" s="159">
        <f>ROUND(I198*H198,2)</f>
        <v>0</v>
      </c>
      <c r="BL198" s="17" t="s">
        <v>121</v>
      </c>
      <c r="BM198" s="158" t="s">
        <v>222</v>
      </c>
    </row>
    <row r="199" spans="1:65" s="13" customFormat="1" ht="11.25">
      <c r="B199" s="160"/>
      <c r="D199" s="161" t="s">
        <v>123</v>
      </c>
      <c r="E199" s="162" t="s">
        <v>1</v>
      </c>
      <c r="F199" s="163" t="s">
        <v>223</v>
      </c>
      <c r="H199" s="164">
        <v>33.771000000000001</v>
      </c>
      <c r="I199" s="165"/>
      <c r="L199" s="160"/>
      <c r="M199" s="166"/>
      <c r="N199" s="167"/>
      <c r="O199" s="167"/>
      <c r="P199" s="167"/>
      <c r="Q199" s="167"/>
      <c r="R199" s="167"/>
      <c r="S199" s="167"/>
      <c r="T199" s="168"/>
      <c r="AT199" s="162" t="s">
        <v>123</v>
      </c>
      <c r="AU199" s="162" t="s">
        <v>86</v>
      </c>
      <c r="AV199" s="13" t="s">
        <v>86</v>
      </c>
      <c r="AW199" s="13" t="s">
        <v>31</v>
      </c>
      <c r="AX199" s="13" t="s">
        <v>75</v>
      </c>
      <c r="AY199" s="162" t="s">
        <v>116</v>
      </c>
    </row>
    <row r="200" spans="1:65" s="13" customFormat="1" ht="11.25">
      <c r="B200" s="160"/>
      <c r="D200" s="161" t="s">
        <v>123</v>
      </c>
      <c r="E200" s="162" t="s">
        <v>1</v>
      </c>
      <c r="F200" s="163" t="s">
        <v>224</v>
      </c>
      <c r="H200" s="164">
        <v>35.466999999999999</v>
      </c>
      <c r="I200" s="165"/>
      <c r="L200" s="160"/>
      <c r="M200" s="166"/>
      <c r="N200" s="167"/>
      <c r="O200" s="167"/>
      <c r="P200" s="167"/>
      <c r="Q200" s="167"/>
      <c r="R200" s="167"/>
      <c r="S200" s="167"/>
      <c r="T200" s="168"/>
      <c r="AT200" s="162" t="s">
        <v>123</v>
      </c>
      <c r="AU200" s="162" t="s">
        <v>86</v>
      </c>
      <c r="AV200" s="13" t="s">
        <v>86</v>
      </c>
      <c r="AW200" s="13" t="s">
        <v>31</v>
      </c>
      <c r="AX200" s="13" t="s">
        <v>75</v>
      </c>
      <c r="AY200" s="162" t="s">
        <v>116</v>
      </c>
    </row>
    <row r="201" spans="1:65" s="13" customFormat="1" ht="11.25">
      <c r="B201" s="160"/>
      <c r="D201" s="161" t="s">
        <v>123</v>
      </c>
      <c r="E201" s="162" t="s">
        <v>1</v>
      </c>
      <c r="F201" s="163" t="s">
        <v>225</v>
      </c>
      <c r="H201" s="164">
        <v>33.520000000000003</v>
      </c>
      <c r="I201" s="165"/>
      <c r="L201" s="160"/>
      <c r="M201" s="166"/>
      <c r="N201" s="167"/>
      <c r="O201" s="167"/>
      <c r="P201" s="167"/>
      <c r="Q201" s="167"/>
      <c r="R201" s="167"/>
      <c r="S201" s="167"/>
      <c r="T201" s="168"/>
      <c r="AT201" s="162" t="s">
        <v>123</v>
      </c>
      <c r="AU201" s="162" t="s">
        <v>86</v>
      </c>
      <c r="AV201" s="13" t="s">
        <v>86</v>
      </c>
      <c r="AW201" s="13" t="s">
        <v>31</v>
      </c>
      <c r="AX201" s="13" t="s">
        <v>75</v>
      </c>
      <c r="AY201" s="162" t="s">
        <v>116</v>
      </c>
    </row>
    <row r="202" spans="1:65" s="13" customFormat="1" ht="11.25">
      <c r="B202" s="160"/>
      <c r="D202" s="161" t="s">
        <v>123</v>
      </c>
      <c r="E202" s="162" t="s">
        <v>1</v>
      </c>
      <c r="F202" s="163" t="s">
        <v>226</v>
      </c>
      <c r="H202" s="164">
        <v>33.082999999999998</v>
      </c>
      <c r="I202" s="165"/>
      <c r="L202" s="160"/>
      <c r="M202" s="166"/>
      <c r="N202" s="167"/>
      <c r="O202" s="167"/>
      <c r="P202" s="167"/>
      <c r="Q202" s="167"/>
      <c r="R202" s="167"/>
      <c r="S202" s="167"/>
      <c r="T202" s="168"/>
      <c r="AT202" s="162" t="s">
        <v>123</v>
      </c>
      <c r="AU202" s="162" t="s">
        <v>86</v>
      </c>
      <c r="AV202" s="13" t="s">
        <v>86</v>
      </c>
      <c r="AW202" s="13" t="s">
        <v>31</v>
      </c>
      <c r="AX202" s="13" t="s">
        <v>75</v>
      </c>
      <c r="AY202" s="162" t="s">
        <v>116</v>
      </c>
    </row>
    <row r="203" spans="1:65" s="14" customFormat="1" ht="11.25">
      <c r="B203" s="169"/>
      <c r="D203" s="161" t="s">
        <v>123</v>
      </c>
      <c r="E203" s="170" t="s">
        <v>1</v>
      </c>
      <c r="F203" s="171" t="s">
        <v>129</v>
      </c>
      <c r="H203" s="172">
        <v>135.84100000000001</v>
      </c>
      <c r="I203" s="173"/>
      <c r="L203" s="169"/>
      <c r="M203" s="174"/>
      <c r="N203" s="175"/>
      <c r="O203" s="175"/>
      <c r="P203" s="175"/>
      <c r="Q203" s="175"/>
      <c r="R203" s="175"/>
      <c r="S203" s="175"/>
      <c r="T203" s="176"/>
      <c r="AT203" s="170" t="s">
        <v>123</v>
      </c>
      <c r="AU203" s="170" t="s">
        <v>86</v>
      </c>
      <c r="AV203" s="14" t="s">
        <v>121</v>
      </c>
      <c r="AW203" s="14" t="s">
        <v>31</v>
      </c>
      <c r="AX203" s="14" t="s">
        <v>80</v>
      </c>
      <c r="AY203" s="170" t="s">
        <v>116</v>
      </c>
    </row>
    <row r="204" spans="1:65" s="2" customFormat="1" ht="16.5" customHeight="1">
      <c r="A204" s="32"/>
      <c r="B204" s="145"/>
      <c r="C204" s="146" t="s">
        <v>227</v>
      </c>
      <c r="D204" s="146" t="s">
        <v>118</v>
      </c>
      <c r="E204" s="147" t="s">
        <v>228</v>
      </c>
      <c r="F204" s="148" t="s">
        <v>229</v>
      </c>
      <c r="G204" s="149" t="s">
        <v>221</v>
      </c>
      <c r="H204" s="150">
        <v>509.4</v>
      </c>
      <c r="I204" s="151"/>
      <c r="J204" s="152">
        <f>ROUND(I204*H204,2)</f>
        <v>0</v>
      </c>
      <c r="K204" s="153"/>
      <c r="L204" s="33"/>
      <c r="M204" s="154" t="s">
        <v>1</v>
      </c>
      <c r="N204" s="155" t="s">
        <v>41</v>
      </c>
      <c r="O204" s="59"/>
      <c r="P204" s="156">
        <f>O204*H204</f>
        <v>0</v>
      </c>
      <c r="Q204" s="156">
        <v>0</v>
      </c>
      <c r="R204" s="156">
        <f>Q204*H204</f>
        <v>0</v>
      </c>
      <c r="S204" s="156">
        <v>0</v>
      </c>
      <c r="T204" s="15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8" t="s">
        <v>121</v>
      </c>
      <c r="AT204" s="158" t="s">
        <v>118</v>
      </c>
      <c r="AU204" s="158" t="s">
        <v>86</v>
      </c>
      <c r="AY204" s="17" t="s">
        <v>116</v>
      </c>
      <c r="BE204" s="159">
        <f>IF(N204="základná",J204,0)</f>
        <v>0</v>
      </c>
      <c r="BF204" s="159">
        <f>IF(N204="znížená",J204,0)</f>
        <v>0</v>
      </c>
      <c r="BG204" s="159">
        <f>IF(N204="zákl. prenesená",J204,0)</f>
        <v>0</v>
      </c>
      <c r="BH204" s="159">
        <f>IF(N204="zníž. prenesená",J204,0)</f>
        <v>0</v>
      </c>
      <c r="BI204" s="159">
        <f>IF(N204="nulová",J204,0)</f>
        <v>0</v>
      </c>
      <c r="BJ204" s="17" t="s">
        <v>86</v>
      </c>
      <c r="BK204" s="159">
        <f>ROUND(I204*H204,2)</f>
        <v>0</v>
      </c>
      <c r="BL204" s="17" t="s">
        <v>121</v>
      </c>
      <c r="BM204" s="158" t="s">
        <v>230</v>
      </c>
    </row>
    <row r="205" spans="1:65" s="13" customFormat="1" ht="11.25">
      <c r="B205" s="160"/>
      <c r="D205" s="161" t="s">
        <v>123</v>
      </c>
      <c r="E205" s="162" t="s">
        <v>1</v>
      </c>
      <c r="F205" s="163" t="s">
        <v>231</v>
      </c>
      <c r="H205" s="164">
        <v>126.64</v>
      </c>
      <c r="I205" s="165"/>
      <c r="L205" s="160"/>
      <c r="M205" s="166"/>
      <c r="N205" s="167"/>
      <c r="O205" s="167"/>
      <c r="P205" s="167"/>
      <c r="Q205" s="167"/>
      <c r="R205" s="167"/>
      <c r="S205" s="167"/>
      <c r="T205" s="168"/>
      <c r="AT205" s="162" t="s">
        <v>123</v>
      </c>
      <c r="AU205" s="162" t="s">
        <v>86</v>
      </c>
      <c r="AV205" s="13" t="s">
        <v>86</v>
      </c>
      <c r="AW205" s="13" t="s">
        <v>31</v>
      </c>
      <c r="AX205" s="13" t="s">
        <v>75</v>
      </c>
      <c r="AY205" s="162" t="s">
        <v>116</v>
      </c>
    </row>
    <row r="206" spans="1:65" s="13" customFormat="1" ht="11.25">
      <c r="B206" s="160"/>
      <c r="D206" s="161" t="s">
        <v>123</v>
      </c>
      <c r="E206" s="162" t="s">
        <v>1</v>
      </c>
      <c r="F206" s="163" t="s">
        <v>232</v>
      </c>
      <c r="H206" s="164">
        <v>133</v>
      </c>
      <c r="I206" s="165"/>
      <c r="L206" s="160"/>
      <c r="M206" s="166"/>
      <c r="N206" s="167"/>
      <c r="O206" s="167"/>
      <c r="P206" s="167"/>
      <c r="Q206" s="167"/>
      <c r="R206" s="167"/>
      <c r="S206" s="167"/>
      <c r="T206" s="168"/>
      <c r="AT206" s="162" t="s">
        <v>123</v>
      </c>
      <c r="AU206" s="162" t="s">
        <v>86</v>
      </c>
      <c r="AV206" s="13" t="s">
        <v>86</v>
      </c>
      <c r="AW206" s="13" t="s">
        <v>31</v>
      </c>
      <c r="AX206" s="13" t="s">
        <v>75</v>
      </c>
      <c r="AY206" s="162" t="s">
        <v>116</v>
      </c>
    </row>
    <row r="207" spans="1:65" s="13" customFormat="1" ht="11.25">
      <c r="B207" s="160"/>
      <c r="D207" s="161" t="s">
        <v>123</v>
      </c>
      <c r="E207" s="162" t="s">
        <v>1</v>
      </c>
      <c r="F207" s="163" t="s">
        <v>233</v>
      </c>
      <c r="H207" s="164">
        <v>125.7</v>
      </c>
      <c r="I207" s="165"/>
      <c r="L207" s="160"/>
      <c r="M207" s="166"/>
      <c r="N207" s="167"/>
      <c r="O207" s="167"/>
      <c r="P207" s="167"/>
      <c r="Q207" s="167"/>
      <c r="R207" s="167"/>
      <c r="S207" s="167"/>
      <c r="T207" s="168"/>
      <c r="AT207" s="162" t="s">
        <v>123</v>
      </c>
      <c r="AU207" s="162" t="s">
        <v>86</v>
      </c>
      <c r="AV207" s="13" t="s">
        <v>86</v>
      </c>
      <c r="AW207" s="13" t="s">
        <v>31</v>
      </c>
      <c r="AX207" s="13" t="s">
        <v>75</v>
      </c>
      <c r="AY207" s="162" t="s">
        <v>116</v>
      </c>
    </row>
    <row r="208" spans="1:65" s="13" customFormat="1" ht="11.25">
      <c r="B208" s="160"/>
      <c r="D208" s="161" t="s">
        <v>123</v>
      </c>
      <c r="E208" s="162" t="s">
        <v>1</v>
      </c>
      <c r="F208" s="163" t="s">
        <v>234</v>
      </c>
      <c r="H208" s="164">
        <v>124.06</v>
      </c>
      <c r="I208" s="165"/>
      <c r="L208" s="160"/>
      <c r="M208" s="166"/>
      <c r="N208" s="167"/>
      <c r="O208" s="167"/>
      <c r="P208" s="167"/>
      <c r="Q208" s="167"/>
      <c r="R208" s="167"/>
      <c r="S208" s="167"/>
      <c r="T208" s="168"/>
      <c r="AT208" s="162" t="s">
        <v>123</v>
      </c>
      <c r="AU208" s="162" t="s">
        <v>86</v>
      </c>
      <c r="AV208" s="13" t="s">
        <v>86</v>
      </c>
      <c r="AW208" s="13" t="s">
        <v>31</v>
      </c>
      <c r="AX208" s="13" t="s">
        <v>75</v>
      </c>
      <c r="AY208" s="162" t="s">
        <v>116</v>
      </c>
    </row>
    <row r="209" spans="1:65" s="14" customFormat="1" ht="11.25">
      <c r="B209" s="169"/>
      <c r="D209" s="161" t="s">
        <v>123</v>
      </c>
      <c r="E209" s="170" t="s">
        <v>1</v>
      </c>
      <c r="F209" s="171" t="s">
        <v>129</v>
      </c>
      <c r="H209" s="172">
        <v>509.4</v>
      </c>
      <c r="I209" s="173"/>
      <c r="L209" s="169"/>
      <c r="M209" s="174"/>
      <c r="N209" s="175"/>
      <c r="O209" s="175"/>
      <c r="P209" s="175"/>
      <c r="Q209" s="175"/>
      <c r="R209" s="175"/>
      <c r="S209" s="175"/>
      <c r="T209" s="176"/>
      <c r="AT209" s="170" t="s">
        <v>123</v>
      </c>
      <c r="AU209" s="170" t="s">
        <v>86</v>
      </c>
      <c r="AV209" s="14" t="s">
        <v>121</v>
      </c>
      <c r="AW209" s="14" t="s">
        <v>31</v>
      </c>
      <c r="AX209" s="14" t="s">
        <v>80</v>
      </c>
      <c r="AY209" s="170" t="s">
        <v>116</v>
      </c>
    </row>
    <row r="210" spans="1:65" s="2" customFormat="1" ht="37.9" customHeight="1">
      <c r="A210" s="32"/>
      <c r="B210" s="145"/>
      <c r="C210" s="146" t="s">
        <v>235</v>
      </c>
      <c r="D210" s="146" t="s">
        <v>118</v>
      </c>
      <c r="E210" s="147" t="s">
        <v>236</v>
      </c>
      <c r="F210" s="148" t="s">
        <v>237</v>
      </c>
      <c r="G210" s="149" t="s">
        <v>238</v>
      </c>
      <c r="H210" s="150">
        <v>92</v>
      </c>
      <c r="I210" s="151"/>
      <c r="J210" s="152">
        <f>ROUND(I210*H210,2)</f>
        <v>0</v>
      </c>
      <c r="K210" s="153"/>
      <c r="L210" s="33"/>
      <c r="M210" s="154" t="s">
        <v>1</v>
      </c>
      <c r="N210" s="155" t="s">
        <v>41</v>
      </c>
      <c r="O210" s="59"/>
      <c r="P210" s="156">
        <f>O210*H210</f>
        <v>0</v>
      </c>
      <c r="Q210" s="156">
        <v>1.2800000000000001E-3</v>
      </c>
      <c r="R210" s="156">
        <f>Q210*H210</f>
        <v>0.11776</v>
      </c>
      <c r="S210" s="156">
        <v>0</v>
      </c>
      <c r="T210" s="157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8" t="s">
        <v>121</v>
      </c>
      <c r="AT210" s="158" t="s">
        <v>118</v>
      </c>
      <c r="AU210" s="158" t="s">
        <v>86</v>
      </c>
      <c r="AY210" s="17" t="s">
        <v>116</v>
      </c>
      <c r="BE210" s="159">
        <f>IF(N210="základná",J210,0)</f>
        <v>0</v>
      </c>
      <c r="BF210" s="159">
        <f>IF(N210="znížená",J210,0)</f>
        <v>0</v>
      </c>
      <c r="BG210" s="159">
        <f>IF(N210="zákl. prenesená",J210,0)</f>
        <v>0</v>
      </c>
      <c r="BH210" s="159">
        <f>IF(N210="zníž. prenesená",J210,0)</f>
        <v>0</v>
      </c>
      <c r="BI210" s="159">
        <f>IF(N210="nulová",J210,0)</f>
        <v>0</v>
      </c>
      <c r="BJ210" s="17" t="s">
        <v>86</v>
      </c>
      <c r="BK210" s="159">
        <f>ROUND(I210*H210,2)</f>
        <v>0</v>
      </c>
      <c r="BL210" s="17" t="s">
        <v>121</v>
      </c>
      <c r="BM210" s="158" t="s">
        <v>239</v>
      </c>
    </row>
    <row r="211" spans="1:65" s="13" customFormat="1" ht="11.25">
      <c r="B211" s="160"/>
      <c r="D211" s="161" t="s">
        <v>123</v>
      </c>
      <c r="E211" s="162" t="s">
        <v>1</v>
      </c>
      <c r="F211" s="163" t="s">
        <v>240</v>
      </c>
      <c r="H211" s="164">
        <v>65.811999999999998</v>
      </c>
      <c r="I211" s="165"/>
      <c r="L211" s="160"/>
      <c r="M211" s="166"/>
      <c r="N211" s="167"/>
      <c r="O211" s="167"/>
      <c r="P211" s="167"/>
      <c r="Q211" s="167"/>
      <c r="R211" s="167"/>
      <c r="S211" s="167"/>
      <c r="T211" s="168"/>
      <c r="AT211" s="162" t="s">
        <v>123</v>
      </c>
      <c r="AU211" s="162" t="s">
        <v>86</v>
      </c>
      <c r="AV211" s="13" t="s">
        <v>86</v>
      </c>
      <c r="AW211" s="13" t="s">
        <v>31</v>
      </c>
      <c r="AX211" s="13" t="s">
        <v>75</v>
      </c>
      <c r="AY211" s="162" t="s">
        <v>116</v>
      </c>
    </row>
    <row r="212" spans="1:65" s="13" customFormat="1" ht="11.25">
      <c r="B212" s="160"/>
      <c r="D212" s="161" t="s">
        <v>123</v>
      </c>
      <c r="E212" s="162" t="s">
        <v>1</v>
      </c>
      <c r="F212" s="163" t="s">
        <v>241</v>
      </c>
      <c r="H212" s="164">
        <v>6.157</v>
      </c>
      <c r="I212" s="165"/>
      <c r="L212" s="160"/>
      <c r="M212" s="166"/>
      <c r="N212" s="167"/>
      <c r="O212" s="167"/>
      <c r="P212" s="167"/>
      <c r="Q212" s="167"/>
      <c r="R212" s="167"/>
      <c r="S212" s="167"/>
      <c r="T212" s="168"/>
      <c r="AT212" s="162" t="s">
        <v>123</v>
      </c>
      <c r="AU212" s="162" t="s">
        <v>86</v>
      </c>
      <c r="AV212" s="13" t="s">
        <v>86</v>
      </c>
      <c r="AW212" s="13" t="s">
        <v>31</v>
      </c>
      <c r="AX212" s="13" t="s">
        <v>75</v>
      </c>
      <c r="AY212" s="162" t="s">
        <v>116</v>
      </c>
    </row>
    <row r="213" spans="1:65" s="13" customFormat="1" ht="11.25">
      <c r="B213" s="160"/>
      <c r="D213" s="161" t="s">
        <v>123</v>
      </c>
      <c r="E213" s="162" t="s">
        <v>1</v>
      </c>
      <c r="F213" s="163" t="s">
        <v>242</v>
      </c>
      <c r="H213" s="164">
        <v>9.2669999999999995</v>
      </c>
      <c r="I213" s="165"/>
      <c r="L213" s="160"/>
      <c r="M213" s="166"/>
      <c r="N213" s="167"/>
      <c r="O213" s="167"/>
      <c r="P213" s="167"/>
      <c r="Q213" s="167"/>
      <c r="R213" s="167"/>
      <c r="S213" s="167"/>
      <c r="T213" s="168"/>
      <c r="AT213" s="162" t="s">
        <v>123</v>
      </c>
      <c r="AU213" s="162" t="s">
        <v>86</v>
      </c>
      <c r="AV213" s="13" t="s">
        <v>86</v>
      </c>
      <c r="AW213" s="13" t="s">
        <v>31</v>
      </c>
      <c r="AX213" s="13" t="s">
        <v>75</v>
      </c>
      <c r="AY213" s="162" t="s">
        <v>116</v>
      </c>
    </row>
    <row r="214" spans="1:65" s="13" customFormat="1" ht="11.25">
      <c r="B214" s="160"/>
      <c r="D214" s="161" t="s">
        <v>123</v>
      </c>
      <c r="E214" s="162" t="s">
        <v>1</v>
      </c>
      <c r="F214" s="163" t="s">
        <v>243</v>
      </c>
      <c r="H214" s="164">
        <v>2</v>
      </c>
      <c r="I214" s="165"/>
      <c r="L214" s="160"/>
      <c r="M214" s="166"/>
      <c r="N214" s="167"/>
      <c r="O214" s="167"/>
      <c r="P214" s="167"/>
      <c r="Q214" s="167"/>
      <c r="R214" s="167"/>
      <c r="S214" s="167"/>
      <c r="T214" s="168"/>
      <c r="AT214" s="162" t="s">
        <v>123</v>
      </c>
      <c r="AU214" s="162" t="s">
        <v>86</v>
      </c>
      <c r="AV214" s="13" t="s">
        <v>86</v>
      </c>
      <c r="AW214" s="13" t="s">
        <v>31</v>
      </c>
      <c r="AX214" s="13" t="s">
        <v>75</v>
      </c>
      <c r="AY214" s="162" t="s">
        <v>116</v>
      </c>
    </row>
    <row r="215" spans="1:65" s="13" customFormat="1" ht="11.25">
      <c r="B215" s="160"/>
      <c r="D215" s="161" t="s">
        <v>123</v>
      </c>
      <c r="E215" s="162" t="s">
        <v>1</v>
      </c>
      <c r="F215" s="163" t="s">
        <v>244</v>
      </c>
      <c r="H215" s="164">
        <v>8</v>
      </c>
      <c r="I215" s="165"/>
      <c r="L215" s="160"/>
      <c r="M215" s="166"/>
      <c r="N215" s="167"/>
      <c r="O215" s="167"/>
      <c r="P215" s="167"/>
      <c r="Q215" s="167"/>
      <c r="R215" s="167"/>
      <c r="S215" s="167"/>
      <c r="T215" s="168"/>
      <c r="AT215" s="162" t="s">
        <v>123</v>
      </c>
      <c r="AU215" s="162" t="s">
        <v>86</v>
      </c>
      <c r="AV215" s="13" t="s">
        <v>86</v>
      </c>
      <c r="AW215" s="13" t="s">
        <v>31</v>
      </c>
      <c r="AX215" s="13" t="s">
        <v>75</v>
      </c>
      <c r="AY215" s="162" t="s">
        <v>116</v>
      </c>
    </row>
    <row r="216" spans="1:65" s="13" customFormat="1" ht="11.25">
      <c r="B216" s="160"/>
      <c r="D216" s="161" t="s">
        <v>123</v>
      </c>
      <c r="E216" s="162" t="s">
        <v>1</v>
      </c>
      <c r="F216" s="163" t="s">
        <v>245</v>
      </c>
      <c r="H216" s="164">
        <v>0.76400000000000001</v>
      </c>
      <c r="I216" s="165"/>
      <c r="L216" s="160"/>
      <c r="M216" s="166"/>
      <c r="N216" s="167"/>
      <c r="O216" s="167"/>
      <c r="P216" s="167"/>
      <c r="Q216" s="167"/>
      <c r="R216" s="167"/>
      <c r="S216" s="167"/>
      <c r="T216" s="168"/>
      <c r="AT216" s="162" t="s">
        <v>123</v>
      </c>
      <c r="AU216" s="162" t="s">
        <v>86</v>
      </c>
      <c r="AV216" s="13" t="s">
        <v>86</v>
      </c>
      <c r="AW216" s="13" t="s">
        <v>31</v>
      </c>
      <c r="AX216" s="13" t="s">
        <v>75</v>
      </c>
      <c r="AY216" s="162" t="s">
        <v>116</v>
      </c>
    </row>
    <row r="217" spans="1:65" s="14" customFormat="1" ht="11.25">
      <c r="B217" s="169"/>
      <c r="D217" s="161" t="s">
        <v>123</v>
      </c>
      <c r="E217" s="170" t="s">
        <v>1</v>
      </c>
      <c r="F217" s="171" t="s">
        <v>129</v>
      </c>
      <c r="H217" s="172">
        <v>92</v>
      </c>
      <c r="I217" s="173"/>
      <c r="L217" s="169"/>
      <c r="M217" s="174"/>
      <c r="N217" s="175"/>
      <c r="O217" s="175"/>
      <c r="P217" s="175"/>
      <c r="Q217" s="175"/>
      <c r="R217" s="175"/>
      <c r="S217" s="175"/>
      <c r="T217" s="176"/>
      <c r="AT217" s="170" t="s">
        <v>123</v>
      </c>
      <c r="AU217" s="170" t="s">
        <v>86</v>
      </c>
      <c r="AV217" s="14" t="s">
        <v>121</v>
      </c>
      <c r="AW217" s="14" t="s">
        <v>31</v>
      </c>
      <c r="AX217" s="14" t="s">
        <v>80</v>
      </c>
      <c r="AY217" s="170" t="s">
        <v>116</v>
      </c>
    </row>
    <row r="218" spans="1:65" s="2" customFormat="1" ht="33" customHeight="1">
      <c r="A218" s="32"/>
      <c r="B218" s="145"/>
      <c r="C218" s="146" t="s">
        <v>246</v>
      </c>
      <c r="D218" s="146" t="s">
        <v>118</v>
      </c>
      <c r="E218" s="147" t="s">
        <v>247</v>
      </c>
      <c r="F218" s="148" t="s">
        <v>248</v>
      </c>
      <c r="G218" s="149" t="s">
        <v>84</v>
      </c>
      <c r="H218" s="150">
        <v>69.483999999999995</v>
      </c>
      <c r="I218" s="151"/>
      <c r="J218" s="152">
        <f>ROUND(I218*H218,2)</f>
        <v>0</v>
      </c>
      <c r="K218" s="153"/>
      <c r="L218" s="33"/>
      <c r="M218" s="154" t="s">
        <v>1</v>
      </c>
      <c r="N218" s="155" t="s">
        <v>41</v>
      </c>
      <c r="O218" s="59"/>
      <c r="P218" s="156">
        <f>O218*H218</f>
        <v>0</v>
      </c>
      <c r="Q218" s="156">
        <v>0</v>
      </c>
      <c r="R218" s="156">
        <f>Q218*H218</f>
        <v>0</v>
      </c>
      <c r="S218" s="156">
        <v>2.4</v>
      </c>
      <c r="T218" s="157">
        <f>S218*H218</f>
        <v>166.76159999999999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8" t="s">
        <v>121</v>
      </c>
      <c r="AT218" s="158" t="s">
        <v>118</v>
      </c>
      <c r="AU218" s="158" t="s">
        <v>86</v>
      </c>
      <c r="AY218" s="17" t="s">
        <v>116</v>
      </c>
      <c r="BE218" s="159">
        <f>IF(N218="základná",J218,0)</f>
        <v>0</v>
      </c>
      <c r="BF218" s="159">
        <f>IF(N218="znížená",J218,0)</f>
        <v>0</v>
      </c>
      <c r="BG218" s="159">
        <f>IF(N218="zákl. prenesená",J218,0)</f>
        <v>0</v>
      </c>
      <c r="BH218" s="159">
        <f>IF(N218="zníž. prenesená",J218,0)</f>
        <v>0</v>
      </c>
      <c r="BI218" s="159">
        <f>IF(N218="nulová",J218,0)</f>
        <v>0</v>
      </c>
      <c r="BJ218" s="17" t="s">
        <v>86</v>
      </c>
      <c r="BK218" s="159">
        <f>ROUND(I218*H218,2)</f>
        <v>0</v>
      </c>
      <c r="BL218" s="17" t="s">
        <v>121</v>
      </c>
      <c r="BM218" s="158" t="s">
        <v>249</v>
      </c>
    </row>
    <row r="219" spans="1:65" s="13" customFormat="1" ht="11.25">
      <c r="B219" s="160"/>
      <c r="D219" s="161" t="s">
        <v>123</v>
      </c>
      <c r="E219" s="162" t="s">
        <v>1</v>
      </c>
      <c r="F219" s="163" t="s">
        <v>250</v>
      </c>
      <c r="H219" s="164">
        <v>16.622</v>
      </c>
      <c r="I219" s="165"/>
      <c r="L219" s="160"/>
      <c r="M219" s="166"/>
      <c r="N219" s="167"/>
      <c r="O219" s="167"/>
      <c r="P219" s="167"/>
      <c r="Q219" s="167"/>
      <c r="R219" s="167"/>
      <c r="S219" s="167"/>
      <c r="T219" s="168"/>
      <c r="AT219" s="162" t="s">
        <v>123</v>
      </c>
      <c r="AU219" s="162" t="s">
        <v>86</v>
      </c>
      <c r="AV219" s="13" t="s">
        <v>86</v>
      </c>
      <c r="AW219" s="13" t="s">
        <v>31</v>
      </c>
      <c r="AX219" s="13" t="s">
        <v>75</v>
      </c>
      <c r="AY219" s="162" t="s">
        <v>116</v>
      </c>
    </row>
    <row r="220" spans="1:65" s="13" customFormat="1" ht="11.25">
      <c r="B220" s="160"/>
      <c r="D220" s="161" t="s">
        <v>123</v>
      </c>
      <c r="E220" s="162" t="s">
        <v>1</v>
      </c>
      <c r="F220" s="163" t="s">
        <v>251</v>
      </c>
      <c r="H220" s="164">
        <v>17.456</v>
      </c>
      <c r="I220" s="165"/>
      <c r="L220" s="160"/>
      <c r="M220" s="166"/>
      <c r="N220" s="167"/>
      <c r="O220" s="167"/>
      <c r="P220" s="167"/>
      <c r="Q220" s="167"/>
      <c r="R220" s="167"/>
      <c r="S220" s="167"/>
      <c r="T220" s="168"/>
      <c r="AT220" s="162" t="s">
        <v>123</v>
      </c>
      <c r="AU220" s="162" t="s">
        <v>86</v>
      </c>
      <c r="AV220" s="13" t="s">
        <v>86</v>
      </c>
      <c r="AW220" s="13" t="s">
        <v>31</v>
      </c>
      <c r="AX220" s="13" t="s">
        <v>75</v>
      </c>
      <c r="AY220" s="162" t="s">
        <v>116</v>
      </c>
    </row>
    <row r="221" spans="1:65" s="13" customFormat="1" ht="11.25">
      <c r="B221" s="160"/>
      <c r="D221" s="161" t="s">
        <v>123</v>
      </c>
      <c r="E221" s="162" t="s">
        <v>1</v>
      </c>
      <c r="F221" s="163" t="s">
        <v>252</v>
      </c>
      <c r="H221" s="164">
        <v>16.498000000000001</v>
      </c>
      <c r="I221" s="165"/>
      <c r="L221" s="160"/>
      <c r="M221" s="166"/>
      <c r="N221" s="167"/>
      <c r="O221" s="167"/>
      <c r="P221" s="167"/>
      <c r="Q221" s="167"/>
      <c r="R221" s="167"/>
      <c r="S221" s="167"/>
      <c r="T221" s="168"/>
      <c r="AT221" s="162" t="s">
        <v>123</v>
      </c>
      <c r="AU221" s="162" t="s">
        <v>86</v>
      </c>
      <c r="AV221" s="13" t="s">
        <v>86</v>
      </c>
      <c r="AW221" s="13" t="s">
        <v>31</v>
      </c>
      <c r="AX221" s="13" t="s">
        <v>75</v>
      </c>
      <c r="AY221" s="162" t="s">
        <v>116</v>
      </c>
    </row>
    <row r="222" spans="1:65" s="13" customFormat="1" ht="11.25">
      <c r="B222" s="160"/>
      <c r="D222" s="161" t="s">
        <v>123</v>
      </c>
      <c r="E222" s="162" t="s">
        <v>1</v>
      </c>
      <c r="F222" s="163" t="s">
        <v>253</v>
      </c>
      <c r="H222" s="164">
        <v>16.283000000000001</v>
      </c>
      <c r="I222" s="165"/>
      <c r="L222" s="160"/>
      <c r="M222" s="166"/>
      <c r="N222" s="167"/>
      <c r="O222" s="167"/>
      <c r="P222" s="167"/>
      <c r="Q222" s="167"/>
      <c r="R222" s="167"/>
      <c r="S222" s="167"/>
      <c r="T222" s="168"/>
      <c r="AT222" s="162" t="s">
        <v>123</v>
      </c>
      <c r="AU222" s="162" t="s">
        <v>86</v>
      </c>
      <c r="AV222" s="13" t="s">
        <v>86</v>
      </c>
      <c r="AW222" s="13" t="s">
        <v>31</v>
      </c>
      <c r="AX222" s="13" t="s">
        <v>75</v>
      </c>
      <c r="AY222" s="162" t="s">
        <v>116</v>
      </c>
    </row>
    <row r="223" spans="1:65" s="13" customFormat="1" ht="11.25">
      <c r="B223" s="160"/>
      <c r="D223" s="161" t="s">
        <v>123</v>
      </c>
      <c r="E223" s="162" t="s">
        <v>1</v>
      </c>
      <c r="F223" s="163" t="s">
        <v>254</v>
      </c>
      <c r="H223" s="164">
        <v>2.625</v>
      </c>
      <c r="I223" s="165"/>
      <c r="L223" s="160"/>
      <c r="M223" s="166"/>
      <c r="N223" s="167"/>
      <c r="O223" s="167"/>
      <c r="P223" s="167"/>
      <c r="Q223" s="167"/>
      <c r="R223" s="167"/>
      <c r="S223" s="167"/>
      <c r="T223" s="168"/>
      <c r="AT223" s="162" t="s">
        <v>123</v>
      </c>
      <c r="AU223" s="162" t="s">
        <v>86</v>
      </c>
      <c r="AV223" s="13" t="s">
        <v>86</v>
      </c>
      <c r="AW223" s="13" t="s">
        <v>31</v>
      </c>
      <c r="AX223" s="13" t="s">
        <v>75</v>
      </c>
      <c r="AY223" s="162" t="s">
        <v>116</v>
      </c>
    </row>
    <row r="224" spans="1:65" s="14" customFormat="1" ht="11.25">
      <c r="B224" s="169"/>
      <c r="D224" s="161" t="s">
        <v>123</v>
      </c>
      <c r="E224" s="170" t="s">
        <v>1</v>
      </c>
      <c r="F224" s="171" t="s">
        <v>129</v>
      </c>
      <c r="H224" s="172">
        <v>69.483999999999995</v>
      </c>
      <c r="I224" s="173"/>
      <c r="L224" s="169"/>
      <c r="M224" s="174"/>
      <c r="N224" s="175"/>
      <c r="O224" s="175"/>
      <c r="P224" s="175"/>
      <c r="Q224" s="175"/>
      <c r="R224" s="175"/>
      <c r="S224" s="175"/>
      <c r="T224" s="176"/>
      <c r="AT224" s="170" t="s">
        <v>123</v>
      </c>
      <c r="AU224" s="170" t="s">
        <v>86</v>
      </c>
      <c r="AV224" s="14" t="s">
        <v>121</v>
      </c>
      <c r="AW224" s="14" t="s">
        <v>31</v>
      </c>
      <c r="AX224" s="14" t="s">
        <v>80</v>
      </c>
      <c r="AY224" s="170" t="s">
        <v>116</v>
      </c>
    </row>
    <row r="225" spans="1:65" s="2" customFormat="1" ht="24.2" customHeight="1">
      <c r="A225" s="32"/>
      <c r="B225" s="145"/>
      <c r="C225" s="146" t="s">
        <v>255</v>
      </c>
      <c r="D225" s="146" t="s">
        <v>118</v>
      </c>
      <c r="E225" s="147" t="s">
        <v>256</v>
      </c>
      <c r="F225" s="148" t="s">
        <v>257</v>
      </c>
      <c r="G225" s="149" t="s">
        <v>258</v>
      </c>
      <c r="H225" s="150">
        <v>1368.5340000000001</v>
      </c>
      <c r="I225" s="151"/>
      <c r="J225" s="152">
        <f>ROUND(I225*H225,2)</f>
        <v>0</v>
      </c>
      <c r="K225" s="153"/>
      <c r="L225" s="33"/>
      <c r="M225" s="154" t="s">
        <v>1</v>
      </c>
      <c r="N225" s="155" t="s">
        <v>41</v>
      </c>
      <c r="O225" s="59"/>
      <c r="P225" s="156">
        <f>O225*H225</f>
        <v>0</v>
      </c>
      <c r="Q225" s="156">
        <v>0</v>
      </c>
      <c r="R225" s="156">
        <f>Q225*H225</f>
        <v>0</v>
      </c>
      <c r="S225" s="156">
        <v>1.0000000000000001E-5</v>
      </c>
      <c r="T225" s="157">
        <f>S225*H225</f>
        <v>1.3685340000000002E-2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8" t="s">
        <v>121</v>
      </c>
      <c r="AT225" s="158" t="s">
        <v>118</v>
      </c>
      <c r="AU225" s="158" t="s">
        <v>86</v>
      </c>
      <c r="AY225" s="17" t="s">
        <v>116</v>
      </c>
      <c r="BE225" s="159">
        <f>IF(N225="základná",J225,0)</f>
        <v>0</v>
      </c>
      <c r="BF225" s="159">
        <f>IF(N225="znížená",J225,0)</f>
        <v>0</v>
      </c>
      <c r="BG225" s="159">
        <f>IF(N225="zákl. prenesená",J225,0)</f>
        <v>0</v>
      </c>
      <c r="BH225" s="159">
        <f>IF(N225="zníž. prenesená",J225,0)</f>
        <v>0</v>
      </c>
      <c r="BI225" s="159">
        <f>IF(N225="nulová",J225,0)</f>
        <v>0</v>
      </c>
      <c r="BJ225" s="17" t="s">
        <v>86</v>
      </c>
      <c r="BK225" s="159">
        <f>ROUND(I225*H225,2)</f>
        <v>0</v>
      </c>
      <c r="BL225" s="17" t="s">
        <v>121</v>
      </c>
      <c r="BM225" s="158" t="s">
        <v>259</v>
      </c>
    </row>
    <row r="226" spans="1:65" s="13" customFormat="1" ht="11.25">
      <c r="B226" s="160"/>
      <c r="D226" s="161" t="s">
        <v>123</v>
      </c>
      <c r="E226" s="162" t="s">
        <v>1</v>
      </c>
      <c r="F226" s="163" t="s">
        <v>260</v>
      </c>
      <c r="H226" s="164">
        <v>987.173</v>
      </c>
      <c r="I226" s="165"/>
      <c r="L226" s="160"/>
      <c r="M226" s="166"/>
      <c r="N226" s="167"/>
      <c r="O226" s="167"/>
      <c r="P226" s="167"/>
      <c r="Q226" s="167"/>
      <c r="R226" s="167"/>
      <c r="S226" s="167"/>
      <c r="T226" s="168"/>
      <c r="AT226" s="162" t="s">
        <v>123</v>
      </c>
      <c r="AU226" s="162" t="s">
        <v>86</v>
      </c>
      <c r="AV226" s="13" t="s">
        <v>86</v>
      </c>
      <c r="AW226" s="13" t="s">
        <v>31</v>
      </c>
      <c r="AX226" s="13" t="s">
        <v>75</v>
      </c>
      <c r="AY226" s="162" t="s">
        <v>116</v>
      </c>
    </row>
    <row r="227" spans="1:65" s="13" customFormat="1" ht="11.25">
      <c r="B227" s="160"/>
      <c r="D227" s="161" t="s">
        <v>123</v>
      </c>
      <c r="E227" s="162" t="s">
        <v>1</v>
      </c>
      <c r="F227" s="163" t="s">
        <v>261</v>
      </c>
      <c r="H227" s="164">
        <v>92.355999999999995</v>
      </c>
      <c r="I227" s="165"/>
      <c r="L227" s="160"/>
      <c r="M227" s="166"/>
      <c r="N227" s="167"/>
      <c r="O227" s="167"/>
      <c r="P227" s="167"/>
      <c r="Q227" s="167"/>
      <c r="R227" s="167"/>
      <c r="S227" s="167"/>
      <c r="T227" s="168"/>
      <c r="AT227" s="162" t="s">
        <v>123</v>
      </c>
      <c r="AU227" s="162" t="s">
        <v>86</v>
      </c>
      <c r="AV227" s="13" t="s">
        <v>86</v>
      </c>
      <c r="AW227" s="13" t="s">
        <v>31</v>
      </c>
      <c r="AX227" s="13" t="s">
        <v>75</v>
      </c>
      <c r="AY227" s="162" t="s">
        <v>116</v>
      </c>
    </row>
    <row r="228" spans="1:65" s="13" customFormat="1" ht="11.25">
      <c r="B228" s="160"/>
      <c r="D228" s="161" t="s">
        <v>123</v>
      </c>
      <c r="E228" s="162" t="s">
        <v>1</v>
      </c>
      <c r="F228" s="163" t="s">
        <v>262</v>
      </c>
      <c r="H228" s="164">
        <v>139.005</v>
      </c>
      <c r="I228" s="165"/>
      <c r="L228" s="160"/>
      <c r="M228" s="166"/>
      <c r="N228" s="167"/>
      <c r="O228" s="167"/>
      <c r="P228" s="167"/>
      <c r="Q228" s="167"/>
      <c r="R228" s="167"/>
      <c r="S228" s="167"/>
      <c r="T228" s="168"/>
      <c r="AT228" s="162" t="s">
        <v>123</v>
      </c>
      <c r="AU228" s="162" t="s">
        <v>86</v>
      </c>
      <c r="AV228" s="13" t="s">
        <v>86</v>
      </c>
      <c r="AW228" s="13" t="s">
        <v>31</v>
      </c>
      <c r="AX228" s="13" t="s">
        <v>75</v>
      </c>
      <c r="AY228" s="162" t="s">
        <v>116</v>
      </c>
    </row>
    <row r="229" spans="1:65" s="13" customFormat="1" ht="11.25">
      <c r="B229" s="160"/>
      <c r="D229" s="161" t="s">
        <v>123</v>
      </c>
      <c r="E229" s="162" t="s">
        <v>1</v>
      </c>
      <c r="F229" s="163" t="s">
        <v>263</v>
      </c>
      <c r="H229" s="164">
        <v>30</v>
      </c>
      <c r="I229" s="165"/>
      <c r="L229" s="160"/>
      <c r="M229" s="166"/>
      <c r="N229" s="167"/>
      <c r="O229" s="167"/>
      <c r="P229" s="167"/>
      <c r="Q229" s="167"/>
      <c r="R229" s="167"/>
      <c r="S229" s="167"/>
      <c r="T229" s="168"/>
      <c r="AT229" s="162" t="s">
        <v>123</v>
      </c>
      <c r="AU229" s="162" t="s">
        <v>86</v>
      </c>
      <c r="AV229" s="13" t="s">
        <v>86</v>
      </c>
      <c r="AW229" s="13" t="s">
        <v>31</v>
      </c>
      <c r="AX229" s="13" t="s">
        <v>75</v>
      </c>
      <c r="AY229" s="162" t="s">
        <v>116</v>
      </c>
    </row>
    <row r="230" spans="1:65" s="13" customFormat="1" ht="11.25">
      <c r="B230" s="160"/>
      <c r="D230" s="161" t="s">
        <v>123</v>
      </c>
      <c r="E230" s="162" t="s">
        <v>1</v>
      </c>
      <c r="F230" s="163" t="s">
        <v>264</v>
      </c>
      <c r="H230" s="164">
        <v>120</v>
      </c>
      <c r="I230" s="165"/>
      <c r="L230" s="160"/>
      <c r="M230" s="166"/>
      <c r="N230" s="167"/>
      <c r="O230" s="167"/>
      <c r="P230" s="167"/>
      <c r="Q230" s="167"/>
      <c r="R230" s="167"/>
      <c r="S230" s="167"/>
      <c r="T230" s="168"/>
      <c r="AT230" s="162" t="s">
        <v>123</v>
      </c>
      <c r="AU230" s="162" t="s">
        <v>86</v>
      </c>
      <c r="AV230" s="13" t="s">
        <v>86</v>
      </c>
      <c r="AW230" s="13" t="s">
        <v>31</v>
      </c>
      <c r="AX230" s="13" t="s">
        <v>75</v>
      </c>
      <c r="AY230" s="162" t="s">
        <v>116</v>
      </c>
    </row>
    <row r="231" spans="1:65" s="14" customFormat="1" ht="11.25">
      <c r="B231" s="169"/>
      <c r="D231" s="161" t="s">
        <v>123</v>
      </c>
      <c r="E231" s="170" t="s">
        <v>1</v>
      </c>
      <c r="F231" s="171" t="s">
        <v>129</v>
      </c>
      <c r="H231" s="172">
        <v>1368.5340000000001</v>
      </c>
      <c r="I231" s="173"/>
      <c r="L231" s="169"/>
      <c r="M231" s="174"/>
      <c r="N231" s="175"/>
      <c r="O231" s="175"/>
      <c r="P231" s="175"/>
      <c r="Q231" s="175"/>
      <c r="R231" s="175"/>
      <c r="S231" s="175"/>
      <c r="T231" s="176"/>
      <c r="AT231" s="170" t="s">
        <v>123</v>
      </c>
      <c r="AU231" s="170" t="s">
        <v>86</v>
      </c>
      <c r="AV231" s="14" t="s">
        <v>121</v>
      </c>
      <c r="AW231" s="14" t="s">
        <v>31</v>
      </c>
      <c r="AX231" s="14" t="s">
        <v>80</v>
      </c>
      <c r="AY231" s="170" t="s">
        <v>116</v>
      </c>
    </row>
    <row r="232" spans="1:65" s="2" customFormat="1" ht="21.75" customHeight="1">
      <c r="A232" s="32"/>
      <c r="B232" s="145"/>
      <c r="C232" s="146" t="s">
        <v>265</v>
      </c>
      <c r="D232" s="146" t="s">
        <v>118</v>
      </c>
      <c r="E232" s="147" t="s">
        <v>266</v>
      </c>
      <c r="F232" s="148" t="s">
        <v>267</v>
      </c>
      <c r="G232" s="149" t="s">
        <v>192</v>
      </c>
      <c r="H232" s="150">
        <v>169.30099999999999</v>
      </c>
      <c r="I232" s="151"/>
      <c r="J232" s="152">
        <f>ROUND(I232*H232,2)</f>
        <v>0</v>
      </c>
      <c r="K232" s="153"/>
      <c r="L232" s="33"/>
      <c r="M232" s="154" t="s">
        <v>1</v>
      </c>
      <c r="N232" s="155" t="s">
        <v>41</v>
      </c>
      <c r="O232" s="59"/>
      <c r="P232" s="156">
        <f>O232*H232</f>
        <v>0</v>
      </c>
      <c r="Q232" s="156">
        <v>0</v>
      </c>
      <c r="R232" s="156">
        <f>Q232*H232</f>
        <v>0</v>
      </c>
      <c r="S232" s="156">
        <v>0</v>
      </c>
      <c r="T232" s="157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8" t="s">
        <v>121</v>
      </c>
      <c r="AT232" s="158" t="s">
        <v>118</v>
      </c>
      <c r="AU232" s="158" t="s">
        <v>86</v>
      </c>
      <c r="AY232" s="17" t="s">
        <v>116</v>
      </c>
      <c r="BE232" s="159">
        <f>IF(N232="základná",J232,0)</f>
        <v>0</v>
      </c>
      <c r="BF232" s="159">
        <f>IF(N232="znížená",J232,0)</f>
        <v>0</v>
      </c>
      <c r="BG232" s="159">
        <f>IF(N232="zákl. prenesená",J232,0)</f>
        <v>0</v>
      </c>
      <c r="BH232" s="159">
        <f>IF(N232="zníž. prenesená",J232,0)</f>
        <v>0</v>
      </c>
      <c r="BI232" s="159">
        <f>IF(N232="nulová",J232,0)</f>
        <v>0</v>
      </c>
      <c r="BJ232" s="17" t="s">
        <v>86</v>
      </c>
      <c r="BK232" s="159">
        <f>ROUND(I232*H232,2)</f>
        <v>0</v>
      </c>
      <c r="BL232" s="17" t="s">
        <v>121</v>
      </c>
      <c r="BM232" s="158" t="s">
        <v>268</v>
      </c>
    </row>
    <row r="233" spans="1:65" s="2" customFormat="1" ht="24.2" customHeight="1">
      <c r="A233" s="32"/>
      <c r="B233" s="145"/>
      <c r="C233" s="146" t="s">
        <v>269</v>
      </c>
      <c r="D233" s="146" t="s">
        <v>118</v>
      </c>
      <c r="E233" s="147" t="s">
        <v>270</v>
      </c>
      <c r="F233" s="148" t="s">
        <v>271</v>
      </c>
      <c r="G233" s="149" t="s">
        <v>192</v>
      </c>
      <c r="H233" s="150">
        <v>1500.8579999999999</v>
      </c>
      <c r="I233" s="151"/>
      <c r="J233" s="152">
        <f>ROUND(I233*H233,2)</f>
        <v>0</v>
      </c>
      <c r="K233" s="153"/>
      <c r="L233" s="33"/>
      <c r="M233" s="154" t="s">
        <v>1</v>
      </c>
      <c r="N233" s="155" t="s">
        <v>41</v>
      </c>
      <c r="O233" s="59"/>
      <c r="P233" s="156">
        <f>O233*H233</f>
        <v>0</v>
      </c>
      <c r="Q233" s="156">
        <v>0</v>
      </c>
      <c r="R233" s="156">
        <f>Q233*H233</f>
        <v>0</v>
      </c>
      <c r="S233" s="156">
        <v>0</v>
      </c>
      <c r="T233" s="157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8" t="s">
        <v>121</v>
      </c>
      <c r="AT233" s="158" t="s">
        <v>118</v>
      </c>
      <c r="AU233" s="158" t="s">
        <v>86</v>
      </c>
      <c r="AY233" s="17" t="s">
        <v>116</v>
      </c>
      <c r="BE233" s="159">
        <f>IF(N233="základná",J233,0)</f>
        <v>0</v>
      </c>
      <c r="BF233" s="159">
        <f>IF(N233="znížená",J233,0)</f>
        <v>0</v>
      </c>
      <c r="BG233" s="159">
        <f>IF(N233="zákl. prenesená",J233,0)</f>
        <v>0</v>
      </c>
      <c r="BH233" s="159">
        <f>IF(N233="zníž. prenesená",J233,0)</f>
        <v>0</v>
      </c>
      <c r="BI233" s="159">
        <f>IF(N233="nulová",J233,0)</f>
        <v>0</v>
      </c>
      <c r="BJ233" s="17" t="s">
        <v>86</v>
      </c>
      <c r="BK233" s="159">
        <f>ROUND(I233*H233,2)</f>
        <v>0</v>
      </c>
      <c r="BL233" s="17" t="s">
        <v>121</v>
      </c>
      <c r="BM233" s="158" t="s">
        <v>272</v>
      </c>
    </row>
    <row r="234" spans="1:65" s="13" customFormat="1" ht="11.25">
      <c r="B234" s="160"/>
      <c r="D234" s="161" t="s">
        <v>123</v>
      </c>
      <c r="E234" s="162" t="s">
        <v>1</v>
      </c>
      <c r="F234" s="163" t="s">
        <v>273</v>
      </c>
      <c r="H234" s="164">
        <v>1500.8579999999999</v>
      </c>
      <c r="I234" s="165"/>
      <c r="L234" s="160"/>
      <c r="M234" s="166"/>
      <c r="N234" s="167"/>
      <c r="O234" s="167"/>
      <c r="P234" s="167"/>
      <c r="Q234" s="167"/>
      <c r="R234" s="167"/>
      <c r="S234" s="167"/>
      <c r="T234" s="168"/>
      <c r="AT234" s="162" t="s">
        <v>123</v>
      </c>
      <c r="AU234" s="162" t="s">
        <v>86</v>
      </c>
      <c r="AV234" s="13" t="s">
        <v>86</v>
      </c>
      <c r="AW234" s="13" t="s">
        <v>31</v>
      </c>
      <c r="AX234" s="13" t="s">
        <v>75</v>
      </c>
      <c r="AY234" s="162" t="s">
        <v>116</v>
      </c>
    </row>
    <row r="235" spans="1:65" s="14" customFormat="1" ht="11.25">
      <c r="B235" s="169"/>
      <c r="D235" s="161" t="s">
        <v>123</v>
      </c>
      <c r="E235" s="170" t="s">
        <v>1</v>
      </c>
      <c r="F235" s="171" t="s">
        <v>129</v>
      </c>
      <c r="H235" s="172">
        <v>1500.8579999999999</v>
      </c>
      <c r="I235" s="173"/>
      <c r="L235" s="169"/>
      <c r="M235" s="174"/>
      <c r="N235" s="175"/>
      <c r="O235" s="175"/>
      <c r="P235" s="175"/>
      <c r="Q235" s="175"/>
      <c r="R235" s="175"/>
      <c r="S235" s="175"/>
      <c r="T235" s="176"/>
      <c r="AT235" s="170" t="s">
        <v>123</v>
      </c>
      <c r="AU235" s="170" t="s">
        <v>86</v>
      </c>
      <c r="AV235" s="14" t="s">
        <v>121</v>
      </c>
      <c r="AW235" s="14" t="s">
        <v>31</v>
      </c>
      <c r="AX235" s="14" t="s">
        <v>80</v>
      </c>
      <c r="AY235" s="170" t="s">
        <v>116</v>
      </c>
    </row>
    <row r="236" spans="1:65" s="2" customFormat="1" ht="21.75" customHeight="1">
      <c r="A236" s="32"/>
      <c r="B236" s="145"/>
      <c r="C236" s="146" t="s">
        <v>7</v>
      </c>
      <c r="D236" s="146" t="s">
        <v>118</v>
      </c>
      <c r="E236" s="147" t="s">
        <v>274</v>
      </c>
      <c r="F236" s="148" t="s">
        <v>275</v>
      </c>
      <c r="G236" s="149" t="s">
        <v>192</v>
      </c>
      <c r="H236" s="150">
        <v>169.30099999999999</v>
      </c>
      <c r="I236" s="151"/>
      <c r="J236" s="152">
        <f>ROUND(I236*H236,2)</f>
        <v>0</v>
      </c>
      <c r="K236" s="153"/>
      <c r="L236" s="33"/>
      <c r="M236" s="154" t="s">
        <v>1</v>
      </c>
      <c r="N236" s="155" t="s">
        <v>41</v>
      </c>
      <c r="O236" s="59"/>
      <c r="P236" s="156">
        <f>O236*H236</f>
        <v>0</v>
      </c>
      <c r="Q236" s="156">
        <v>0</v>
      </c>
      <c r="R236" s="156">
        <f>Q236*H236</f>
        <v>0</v>
      </c>
      <c r="S236" s="156">
        <v>0</v>
      </c>
      <c r="T236" s="157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8" t="s">
        <v>121</v>
      </c>
      <c r="AT236" s="158" t="s">
        <v>118</v>
      </c>
      <c r="AU236" s="158" t="s">
        <v>86</v>
      </c>
      <c r="AY236" s="17" t="s">
        <v>116</v>
      </c>
      <c r="BE236" s="159">
        <f>IF(N236="základná",J236,0)</f>
        <v>0</v>
      </c>
      <c r="BF236" s="159">
        <f>IF(N236="znížená",J236,0)</f>
        <v>0</v>
      </c>
      <c r="BG236" s="159">
        <f>IF(N236="zákl. prenesená",J236,0)</f>
        <v>0</v>
      </c>
      <c r="BH236" s="159">
        <f>IF(N236="zníž. prenesená",J236,0)</f>
        <v>0</v>
      </c>
      <c r="BI236" s="159">
        <f>IF(N236="nulová",J236,0)</f>
        <v>0</v>
      </c>
      <c r="BJ236" s="17" t="s">
        <v>86</v>
      </c>
      <c r="BK236" s="159">
        <f>ROUND(I236*H236,2)</f>
        <v>0</v>
      </c>
      <c r="BL236" s="17" t="s">
        <v>121</v>
      </c>
      <c r="BM236" s="158" t="s">
        <v>276</v>
      </c>
    </row>
    <row r="237" spans="1:65" s="2" customFormat="1" ht="21.75" customHeight="1">
      <c r="A237" s="32"/>
      <c r="B237" s="145"/>
      <c r="C237" s="146" t="s">
        <v>277</v>
      </c>
      <c r="D237" s="146" t="s">
        <v>118</v>
      </c>
      <c r="E237" s="147" t="s">
        <v>278</v>
      </c>
      <c r="F237" s="148" t="s">
        <v>279</v>
      </c>
      <c r="G237" s="149" t="s">
        <v>192</v>
      </c>
      <c r="H237" s="150">
        <v>191.113</v>
      </c>
      <c r="I237" s="151"/>
      <c r="J237" s="152">
        <f>ROUND(I237*H237,2)</f>
        <v>0</v>
      </c>
      <c r="K237" s="153"/>
      <c r="L237" s="33"/>
      <c r="M237" s="154" t="s">
        <v>1</v>
      </c>
      <c r="N237" s="155" t="s">
        <v>41</v>
      </c>
      <c r="O237" s="59"/>
      <c r="P237" s="156">
        <f>O237*H237</f>
        <v>0</v>
      </c>
      <c r="Q237" s="156">
        <v>0</v>
      </c>
      <c r="R237" s="156">
        <f>Q237*H237</f>
        <v>0</v>
      </c>
      <c r="S237" s="156">
        <v>0</v>
      </c>
      <c r="T237" s="157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8" t="s">
        <v>121</v>
      </c>
      <c r="AT237" s="158" t="s">
        <v>118</v>
      </c>
      <c r="AU237" s="158" t="s">
        <v>86</v>
      </c>
      <c r="AY237" s="17" t="s">
        <v>116</v>
      </c>
      <c r="BE237" s="159">
        <f>IF(N237="základná",J237,0)</f>
        <v>0</v>
      </c>
      <c r="BF237" s="159">
        <f>IF(N237="znížená",J237,0)</f>
        <v>0</v>
      </c>
      <c r="BG237" s="159">
        <f>IF(N237="zákl. prenesená",J237,0)</f>
        <v>0</v>
      </c>
      <c r="BH237" s="159">
        <f>IF(N237="zníž. prenesená",J237,0)</f>
        <v>0</v>
      </c>
      <c r="BI237" s="159">
        <f>IF(N237="nulová",J237,0)</f>
        <v>0</v>
      </c>
      <c r="BJ237" s="17" t="s">
        <v>86</v>
      </c>
      <c r="BK237" s="159">
        <f>ROUND(I237*H237,2)</f>
        <v>0</v>
      </c>
      <c r="BL237" s="17" t="s">
        <v>121</v>
      </c>
      <c r="BM237" s="158" t="s">
        <v>280</v>
      </c>
    </row>
    <row r="238" spans="1:65" s="13" customFormat="1" ht="11.25">
      <c r="B238" s="160"/>
      <c r="D238" s="161" t="s">
        <v>123</v>
      </c>
      <c r="E238" s="162" t="s">
        <v>1</v>
      </c>
      <c r="F238" s="163" t="s">
        <v>281</v>
      </c>
      <c r="H238" s="164">
        <v>191.113</v>
      </c>
      <c r="I238" s="165"/>
      <c r="L238" s="160"/>
      <c r="M238" s="166"/>
      <c r="N238" s="167"/>
      <c r="O238" s="167"/>
      <c r="P238" s="167"/>
      <c r="Q238" s="167"/>
      <c r="R238" s="167"/>
      <c r="S238" s="167"/>
      <c r="T238" s="168"/>
      <c r="AT238" s="162" t="s">
        <v>123</v>
      </c>
      <c r="AU238" s="162" t="s">
        <v>86</v>
      </c>
      <c r="AV238" s="13" t="s">
        <v>86</v>
      </c>
      <c r="AW238" s="13" t="s">
        <v>31</v>
      </c>
      <c r="AX238" s="13" t="s">
        <v>75</v>
      </c>
      <c r="AY238" s="162" t="s">
        <v>116</v>
      </c>
    </row>
    <row r="239" spans="1:65" s="14" customFormat="1" ht="11.25">
      <c r="B239" s="169"/>
      <c r="D239" s="161" t="s">
        <v>123</v>
      </c>
      <c r="E239" s="170" t="s">
        <v>1</v>
      </c>
      <c r="F239" s="171" t="s">
        <v>129</v>
      </c>
      <c r="H239" s="172">
        <v>191.113</v>
      </c>
      <c r="I239" s="173"/>
      <c r="L239" s="169"/>
      <c r="M239" s="174"/>
      <c r="N239" s="175"/>
      <c r="O239" s="175"/>
      <c r="P239" s="175"/>
      <c r="Q239" s="175"/>
      <c r="R239" s="175"/>
      <c r="S239" s="175"/>
      <c r="T239" s="176"/>
      <c r="AT239" s="170" t="s">
        <v>123</v>
      </c>
      <c r="AU239" s="170" t="s">
        <v>86</v>
      </c>
      <c r="AV239" s="14" t="s">
        <v>121</v>
      </c>
      <c r="AW239" s="14" t="s">
        <v>31</v>
      </c>
      <c r="AX239" s="14" t="s">
        <v>80</v>
      </c>
      <c r="AY239" s="170" t="s">
        <v>116</v>
      </c>
    </row>
    <row r="240" spans="1:65" s="12" customFormat="1" ht="22.9" customHeight="1">
      <c r="B240" s="132"/>
      <c r="D240" s="133" t="s">
        <v>74</v>
      </c>
      <c r="E240" s="143" t="s">
        <v>282</v>
      </c>
      <c r="F240" s="143" t="s">
        <v>283</v>
      </c>
      <c r="I240" s="135"/>
      <c r="J240" s="144">
        <f>BK240</f>
        <v>0</v>
      </c>
      <c r="L240" s="132"/>
      <c r="M240" s="137"/>
      <c r="N240" s="138"/>
      <c r="O240" s="138"/>
      <c r="P240" s="139">
        <f>P241</f>
        <v>0</v>
      </c>
      <c r="Q240" s="138"/>
      <c r="R240" s="139">
        <f>R241</f>
        <v>0</v>
      </c>
      <c r="S240" s="138"/>
      <c r="T240" s="140">
        <f>T241</f>
        <v>0</v>
      </c>
      <c r="AR240" s="133" t="s">
        <v>80</v>
      </c>
      <c r="AT240" s="141" t="s">
        <v>74</v>
      </c>
      <c r="AU240" s="141" t="s">
        <v>80</v>
      </c>
      <c r="AY240" s="133" t="s">
        <v>116</v>
      </c>
      <c r="BK240" s="142">
        <f>BK241</f>
        <v>0</v>
      </c>
    </row>
    <row r="241" spans="1:65" s="2" customFormat="1" ht="24.2" customHeight="1">
      <c r="A241" s="32"/>
      <c r="B241" s="145"/>
      <c r="C241" s="146" t="s">
        <v>284</v>
      </c>
      <c r="D241" s="146" t="s">
        <v>118</v>
      </c>
      <c r="E241" s="147" t="s">
        <v>285</v>
      </c>
      <c r="F241" s="148" t="s">
        <v>286</v>
      </c>
      <c r="G241" s="149" t="s">
        <v>192</v>
      </c>
      <c r="H241" s="150">
        <v>306.29199999999997</v>
      </c>
      <c r="I241" s="151"/>
      <c r="J241" s="152">
        <f>ROUND(I241*H241,2)</f>
        <v>0</v>
      </c>
      <c r="K241" s="153"/>
      <c r="L241" s="33"/>
      <c r="M241" s="154" t="s">
        <v>1</v>
      </c>
      <c r="N241" s="155" t="s">
        <v>41</v>
      </c>
      <c r="O241" s="59"/>
      <c r="P241" s="156">
        <f>O241*H241</f>
        <v>0</v>
      </c>
      <c r="Q241" s="156">
        <v>0</v>
      </c>
      <c r="R241" s="156">
        <f>Q241*H241</f>
        <v>0</v>
      </c>
      <c r="S241" s="156">
        <v>0</v>
      </c>
      <c r="T241" s="157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8" t="s">
        <v>121</v>
      </c>
      <c r="AT241" s="158" t="s">
        <v>118</v>
      </c>
      <c r="AU241" s="158" t="s">
        <v>86</v>
      </c>
      <c r="AY241" s="17" t="s">
        <v>116</v>
      </c>
      <c r="BE241" s="159">
        <f>IF(N241="základná",J241,0)</f>
        <v>0</v>
      </c>
      <c r="BF241" s="159">
        <f>IF(N241="znížená",J241,0)</f>
        <v>0</v>
      </c>
      <c r="BG241" s="159">
        <f>IF(N241="zákl. prenesená",J241,0)</f>
        <v>0</v>
      </c>
      <c r="BH241" s="159">
        <f>IF(N241="zníž. prenesená",J241,0)</f>
        <v>0</v>
      </c>
      <c r="BI241" s="159">
        <f>IF(N241="nulová",J241,0)</f>
        <v>0</v>
      </c>
      <c r="BJ241" s="17" t="s">
        <v>86</v>
      </c>
      <c r="BK241" s="159">
        <f>ROUND(I241*H241,2)</f>
        <v>0</v>
      </c>
      <c r="BL241" s="17" t="s">
        <v>121</v>
      </c>
      <c r="BM241" s="158" t="s">
        <v>287</v>
      </c>
    </row>
    <row r="242" spans="1:65" s="12" customFormat="1" ht="25.9" customHeight="1">
      <c r="B242" s="132"/>
      <c r="D242" s="133" t="s">
        <v>74</v>
      </c>
      <c r="E242" s="134" t="s">
        <v>288</v>
      </c>
      <c r="F242" s="134" t="s">
        <v>289</v>
      </c>
      <c r="I242" s="135"/>
      <c r="J242" s="136">
        <f>BK242</f>
        <v>0</v>
      </c>
      <c r="L242" s="132"/>
      <c r="M242" s="137"/>
      <c r="N242" s="138"/>
      <c r="O242" s="138"/>
      <c r="P242" s="139">
        <f>P243+P257</f>
        <v>0</v>
      </c>
      <c r="Q242" s="138"/>
      <c r="R242" s="139">
        <f>R243+R257</f>
        <v>0</v>
      </c>
      <c r="S242" s="138"/>
      <c r="T242" s="140">
        <f>T243+T257</f>
        <v>2.5252909999999997</v>
      </c>
      <c r="AR242" s="133" t="s">
        <v>86</v>
      </c>
      <c r="AT242" s="141" t="s">
        <v>74</v>
      </c>
      <c r="AU242" s="141" t="s">
        <v>75</v>
      </c>
      <c r="AY242" s="133" t="s">
        <v>116</v>
      </c>
      <c r="BK242" s="142">
        <f>BK243+BK257</f>
        <v>0</v>
      </c>
    </row>
    <row r="243" spans="1:65" s="12" customFormat="1" ht="22.9" customHeight="1">
      <c r="B243" s="132"/>
      <c r="D243" s="133" t="s">
        <v>74</v>
      </c>
      <c r="E243" s="143" t="s">
        <v>290</v>
      </c>
      <c r="F243" s="143" t="s">
        <v>291</v>
      </c>
      <c r="I243" s="135"/>
      <c r="J243" s="144">
        <f>BK243</f>
        <v>0</v>
      </c>
      <c r="L243" s="132"/>
      <c r="M243" s="137"/>
      <c r="N243" s="138"/>
      <c r="O243" s="138"/>
      <c r="P243" s="139">
        <f>SUM(P244:P256)</f>
        <v>0</v>
      </c>
      <c r="Q243" s="138"/>
      <c r="R243" s="139">
        <f>SUM(R244:R256)</f>
        <v>0</v>
      </c>
      <c r="S243" s="138"/>
      <c r="T243" s="140">
        <f>SUM(T244:T256)</f>
        <v>2.5252909999999997</v>
      </c>
      <c r="AR243" s="133" t="s">
        <v>86</v>
      </c>
      <c r="AT243" s="141" t="s">
        <v>74</v>
      </c>
      <c r="AU243" s="141" t="s">
        <v>80</v>
      </c>
      <c r="AY243" s="133" t="s">
        <v>116</v>
      </c>
      <c r="BK243" s="142">
        <f>SUM(BK244:BK256)</f>
        <v>0</v>
      </c>
    </row>
    <row r="244" spans="1:65" s="2" customFormat="1" ht="24.2" customHeight="1">
      <c r="A244" s="32"/>
      <c r="B244" s="145"/>
      <c r="C244" s="146" t="s">
        <v>292</v>
      </c>
      <c r="D244" s="146" t="s">
        <v>118</v>
      </c>
      <c r="E244" s="147" t="s">
        <v>293</v>
      </c>
      <c r="F244" s="148" t="s">
        <v>294</v>
      </c>
      <c r="G244" s="149" t="s">
        <v>146</v>
      </c>
      <c r="H244" s="150">
        <v>87.078999999999994</v>
      </c>
      <c r="I244" s="151"/>
      <c r="J244" s="152">
        <f>ROUND(I244*H244,2)</f>
        <v>0</v>
      </c>
      <c r="K244" s="153"/>
      <c r="L244" s="33"/>
      <c r="M244" s="154" t="s">
        <v>1</v>
      </c>
      <c r="N244" s="155" t="s">
        <v>41</v>
      </c>
      <c r="O244" s="59"/>
      <c r="P244" s="156">
        <f>O244*H244</f>
        <v>0</v>
      </c>
      <c r="Q244" s="156">
        <v>0</v>
      </c>
      <c r="R244" s="156">
        <f>Q244*H244</f>
        <v>0</v>
      </c>
      <c r="S244" s="156">
        <v>2.9000000000000001E-2</v>
      </c>
      <c r="T244" s="157">
        <f>S244*H244</f>
        <v>2.5252909999999997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8" t="s">
        <v>246</v>
      </c>
      <c r="AT244" s="158" t="s">
        <v>118</v>
      </c>
      <c r="AU244" s="158" t="s">
        <v>86</v>
      </c>
      <c r="AY244" s="17" t="s">
        <v>116</v>
      </c>
      <c r="BE244" s="159">
        <f>IF(N244="základná",J244,0)</f>
        <v>0</v>
      </c>
      <c r="BF244" s="159">
        <f>IF(N244="znížená",J244,0)</f>
        <v>0</v>
      </c>
      <c r="BG244" s="159">
        <f>IF(N244="zákl. prenesená",J244,0)</f>
        <v>0</v>
      </c>
      <c r="BH244" s="159">
        <f>IF(N244="zníž. prenesená",J244,0)</f>
        <v>0</v>
      </c>
      <c r="BI244" s="159">
        <f>IF(N244="nulová",J244,0)</f>
        <v>0</v>
      </c>
      <c r="BJ244" s="17" t="s">
        <v>86</v>
      </c>
      <c r="BK244" s="159">
        <f>ROUND(I244*H244,2)</f>
        <v>0</v>
      </c>
      <c r="BL244" s="17" t="s">
        <v>246</v>
      </c>
      <c r="BM244" s="158" t="s">
        <v>295</v>
      </c>
    </row>
    <row r="245" spans="1:65" s="13" customFormat="1" ht="11.25">
      <c r="B245" s="160"/>
      <c r="D245" s="161" t="s">
        <v>123</v>
      </c>
      <c r="E245" s="162" t="s">
        <v>1</v>
      </c>
      <c r="F245" s="163" t="s">
        <v>296</v>
      </c>
      <c r="H245" s="164">
        <v>69.135000000000005</v>
      </c>
      <c r="I245" s="165"/>
      <c r="L245" s="160"/>
      <c r="M245" s="166"/>
      <c r="N245" s="167"/>
      <c r="O245" s="167"/>
      <c r="P245" s="167"/>
      <c r="Q245" s="167"/>
      <c r="R245" s="167"/>
      <c r="S245" s="167"/>
      <c r="T245" s="168"/>
      <c r="AT245" s="162" t="s">
        <v>123</v>
      </c>
      <c r="AU245" s="162" t="s">
        <v>86</v>
      </c>
      <c r="AV245" s="13" t="s">
        <v>86</v>
      </c>
      <c r="AW245" s="13" t="s">
        <v>31</v>
      </c>
      <c r="AX245" s="13" t="s">
        <v>75</v>
      </c>
      <c r="AY245" s="162" t="s">
        <v>116</v>
      </c>
    </row>
    <row r="246" spans="1:65" s="13" customFormat="1" ht="11.25">
      <c r="B246" s="160"/>
      <c r="D246" s="161" t="s">
        <v>123</v>
      </c>
      <c r="E246" s="162" t="s">
        <v>1</v>
      </c>
      <c r="F246" s="163" t="s">
        <v>297</v>
      </c>
      <c r="H246" s="164">
        <v>2.101</v>
      </c>
      <c r="I246" s="165"/>
      <c r="L246" s="160"/>
      <c r="M246" s="166"/>
      <c r="N246" s="167"/>
      <c r="O246" s="167"/>
      <c r="P246" s="167"/>
      <c r="Q246" s="167"/>
      <c r="R246" s="167"/>
      <c r="S246" s="167"/>
      <c r="T246" s="168"/>
      <c r="AT246" s="162" t="s">
        <v>123</v>
      </c>
      <c r="AU246" s="162" t="s">
        <v>86</v>
      </c>
      <c r="AV246" s="13" t="s">
        <v>86</v>
      </c>
      <c r="AW246" s="13" t="s">
        <v>31</v>
      </c>
      <c r="AX246" s="13" t="s">
        <v>75</v>
      </c>
      <c r="AY246" s="162" t="s">
        <v>116</v>
      </c>
    </row>
    <row r="247" spans="1:65" s="13" customFormat="1" ht="11.25">
      <c r="B247" s="160"/>
      <c r="D247" s="161" t="s">
        <v>123</v>
      </c>
      <c r="E247" s="162" t="s">
        <v>1</v>
      </c>
      <c r="F247" s="163" t="s">
        <v>298</v>
      </c>
      <c r="H247" s="164">
        <v>6.468</v>
      </c>
      <c r="I247" s="165"/>
      <c r="L247" s="160"/>
      <c r="M247" s="166"/>
      <c r="N247" s="167"/>
      <c r="O247" s="167"/>
      <c r="P247" s="167"/>
      <c r="Q247" s="167"/>
      <c r="R247" s="167"/>
      <c r="S247" s="167"/>
      <c r="T247" s="168"/>
      <c r="AT247" s="162" t="s">
        <v>123</v>
      </c>
      <c r="AU247" s="162" t="s">
        <v>86</v>
      </c>
      <c r="AV247" s="13" t="s">
        <v>86</v>
      </c>
      <c r="AW247" s="13" t="s">
        <v>31</v>
      </c>
      <c r="AX247" s="13" t="s">
        <v>75</v>
      </c>
      <c r="AY247" s="162" t="s">
        <v>116</v>
      </c>
    </row>
    <row r="248" spans="1:65" s="13" customFormat="1" ht="11.25">
      <c r="B248" s="160"/>
      <c r="D248" s="161" t="s">
        <v>123</v>
      </c>
      <c r="E248" s="162" t="s">
        <v>1</v>
      </c>
      <c r="F248" s="163" t="s">
        <v>299</v>
      </c>
      <c r="H248" s="164">
        <v>9.375</v>
      </c>
      <c r="I248" s="165"/>
      <c r="L248" s="160"/>
      <c r="M248" s="166"/>
      <c r="N248" s="167"/>
      <c r="O248" s="167"/>
      <c r="P248" s="167"/>
      <c r="Q248" s="167"/>
      <c r="R248" s="167"/>
      <c r="S248" s="167"/>
      <c r="T248" s="168"/>
      <c r="AT248" s="162" t="s">
        <v>123</v>
      </c>
      <c r="AU248" s="162" t="s">
        <v>86</v>
      </c>
      <c r="AV248" s="13" t="s">
        <v>86</v>
      </c>
      <c r="AW248" s="13" t="s">
        <v>31</v>
      </c>
      <c r="AX248" s="13" t="s">
        <v>75</v>
      </c>
      <c r="AY248" s="162" t="s">
        <v>116</v>
      </c>
    </row>
    <row r="249" spans="1:65" s="14" customFormat="1" ht="11.25">
      <c r="B249" s="169"/>
      <c r="D249" s="161" t="s">
        <v>123</v>
      </c>
      <c r="E249" s="170" t="s">
        <v>1</v>
      </c>
      <c r="F249" s="171" t="s">
        <v>129</v>
      </c>
      <c r="H249" s="172">
        <v>87.078999999999994</v>
      </c>
      <c r="I249" s="173"/>
      <c r="L249" s="169"/>
      <c r="M249" s="174"/>
      <c r="N249" s="175"/>
      <c r="O249" s="175"/>
      <c r="P249" s="175"/>
      <c r="Q249" s="175"/>
      <c r="R249" s="175"/>
      <c r="S249" s="175"/>
      <c r="T249" s="176"/>
      <c r="AT249" s="170" t="s">
        <v>123</v>
      </c>
      <c r="AU249" s="170" t="s">
        <v>86</v>
      </c>
      <c r="AV249" s="14" t="s">
        <v>121</v>
      </c>
      <c r="AW249" s="14" t="s">
        <v>31</v>
      </c>
      <c r="AX249" s="14" t="s">
        <v>80</v>
      </c>
      <c r="AY249" s="170" t="s">
        <v>116</v>
      </c>
    </row>
    <row r="250" spans="1:65" s="2" customFormat="1" ht="24.2" customHeight="1">
      <c r="A250" s="32"/>
      <c r="B250" s="145"/>
      <c r="C250" s="146" t="s">
        <v>300</v>
      </c>
      <c r="D250" s="146" t="s">
        <v>118</v>
      </c>
      <c r="E250" s="147" t="s">
        <v>301</v>
      </c>
      <c r="F250" s="148" t="s">
        <v>302</v>
      </c>
      <c r="G250" s="149" t="s">
        <v>221</v>
      </c>
      <c r="H250" s="150">
        <v>145</v>
      </c>
      <c r="I250" s="151"/>
      <c r="J250" s="152">
        <f>ROUND(I250*H250,2)</f>
        <v>0</v>
      </c>
      <c r="K250" s="153"/>
      <c r="L250" s="33"/>
      <c r="M250" s="154" t="s">
        <v>1</v>
      </c>
      <c r="N250" s="155" t="s">
        <v>41</v>
      </c>
      <c r="O250" s="59"/>
      <c r="P250" s="156">
        <f>O250*H250</f>
        <v>0</v>
      </c>
      <c r="Q250" s="156">
        <v>0</v>
      </c>
      <c r="R250" s="156">
        <f>Q250*H250</f>
        <v>0</v>
      </c>
      <c r="S250" s="156">
        <v>0</v>
      </c>
      <c r="T250" s="157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8" t="s">
        <v>246</v>
      </c>
      <c r="AT250" s="158" t="s">
        <v>118</v>
      </c>
      <c r="AU250" s="158" t="s">
        <v>86</v>
      </c>
      <c r="AY250" s="17" t="s">
        <v>116</v>
      </c>
      <c r="BE250" s="159">
        <f>IF(N250="základná",J250,0)</f>
        <v>0</v>
      </c>
      <c r="BF250" s="159">
        <f>IF(N250="znížená",J250,0)</f>
        <v>0</v>
      </c>
      <c r="BG250" s="159">
        <f>IF(N250="zákl. prenesená",J250,0)</f>
        <v>0</v>
      </c>
      <c r="BH250" s="159">
        <f>IF(N250="zníž. prenesená",J250,0)</f>
        <v>0</v>
      </c>
      <c r="BI250" s="159">
        <f>IF(N250="nulová",J250,0)</f>
        <v>0</v>
      </c>
      <c r="BJ250" s="17" t="s">
        <v>86</v>
      </c>
      <c r="BK250" s="159">
        <f>ROUND(I250*H250,2)</f>
        <v>0</v>
      </c>
      <c r="BL250" s="17" t="s">
        <v>246</v>
      </c>
      <c r="BM250" s="158" t="s">
        <v>303</v>
      </c>
    </row>
    <row r="251" spans="1:65" s="13" customFormat="1" ht="11.25">
      <c r="B251" s="160"/>
      <c r="D251" s="161" t="s">
        <v>123</v>
      </c>
      <c r="E251" s="162" t="s">
        <v>1</v>
      </c>
      <c r="F251" s="163" t="s">
        <v>304</v>
      </c>
      <c r="H251" s="164">
        <v>145</v>
      </c>
      <c r="I251" s="165"/>
      <c r="L251" s="160"/>
      <c r="M251" s="166"/>
      <c r="N251" s="167"/>
      <c r="O251" s="167"/>
      <c r="P251" s="167"/>
      <c r="Q251" s="167"/>
      <c r="R251" s="167"/>
      <c r="S251" s="167"/>
      <c r="T251" s="168"/>
      <c r="AT251" s="162" t="s">
        <v>123</v>
      </c>
      <c r="AU251" s="162" t="s">
        <v>86</v>
      </c>
      <c r="AV251" s="13" t="s">
        <v>86</v>
      </c>
      <c r="AW251" s="13" t="s">
        <v>31</v>
      </c>
      <c r="AX251" s="13" t="s">
        <v>75</v>
      </c>
      <c r="AY251" s="162" t="s">
        <v>116</v>
      </c>
    </row>
    <row r="252" spans="1:65" s="14" customFormat="1" ht="11.25">
      <c r="B252" s="169"/>
      <c r="D252" s="161" t="s">
        <v>123</v>
      </c>
      <c r="E252" s="170" t="s">
        <v>1</v>
      </c>
      <c r="F252" s="171" t="s">
        <v>129</v>
      </c>
      <c r="H252" s="172">
        <v>145</v>
      </c>
      <c r="I252" s="173"/>
      <c r="L252" s="169"/>
      <c r="M252" s="174"/>
      <c r="N252" s="175"/>
      <c r="O252" s="175"/>
      <c r="P252" s="175"/>
      <c r="Q252" s="175"/>
      <c r="R252" s="175"/>
      <c r="S252" s="175"/>
      <c r="T252" s="176"/>
      <c r="AT252" s="170" t="s">
        <v>123</v>
      </c>
      <c r="AU252" s="170" t="s">
        <v>86</v>
      </c>
      <c r="AV252" s="14" t="s">
        <v>121</v>
      </c>
      <c r="AW252" s="14" t="s">
        <v>31</v>
      </c>
      <c r="AX252" s="14" t="s">
        <v>80</v>
      </c>
      <c r="AY252" s="170" t="s">
        <v>116</v>
      </c>
    </row>
    <row r="253" spans="1:65" s="2" customFormat="1" ht="37.9" customHeight="1">
      <c r="A253" s="32"/>
      <c r="B253" s="145"/>
      <c r="C253" s="146" t="s">
        <v>305</v>
      </c>
      <c r="D253" s="146" t="s">
        <v>118</v>
      </c>
      <c r="E253" s="147" t="s">
        <v>306</v>
      </c>
      <c r="F253" s="148" t="s">
        <v>307</v>
      </c>
      <c r="G253" s="149" t="s">
        <v>221</v>
      </c>
      <c r="H253" s="150">
        <v>145</v>
      </c>
      <c r="I253" s="151"/>
      <c r="J253" s="152">
        <f>ROUND(I253*H253,2)</f>
        <v>0</v>
      </c>
      <c r="K253" s="153"/>
      <c r="L253" s="33"/>
      <c r="M253" s="154" t="s">
        <v>1</v>
      </c>
      <c r="N253" s="155" t="s">
        <v>41</v>
      </c>
      <c r="O253" s="59"/>
      <c r="P253" s="156">
        <f>O253*H253</f>
        <v>0</v>
      </c>
      <c r="Q253" s="156">
        <v>0</v>
      </c>
      <c r="R253" s="156">
        <f>Q253*H253</f>
        <v>0</v>
      </c>
      <c r="S253" s="156">
        <v>0</v>
      </c>
      <c r="T253" s="157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8" t="s">
        <v>246</v>
      </c>
      <c r="AT253" s="158" t="s">
        <v>118</v>
      </c>
      <c r="AU253" s="158" t="s">
        <v>86</v>
      </c>
      <c r="AY253" s="17" t="s">
        <v>116</v>
      </c>
      <c r="BE253" s="159">
        <f>IF(N253="základná",J253,0)</f>
        <v>0</v>
      </c>
      <c r="BF253" s="159">
        <f>IF(N253="znížená",J253,0)</f>
        <v>0</v>
      </c>
      <c r="BG253" s="159">
        <f>IF(N253="zákl. prenesená",J253,0)</f>
        <v>0</v>
      </c>
      <c r="BH253" s="159">
        <f>IF(N253="zníž. prenesená",J253,0)</f>
        <v>0</v>
      </c>
      <c r="BI253" s="159">
        <f>IF(N253="nulová",J253,0)</f>
        <v>0</v>
      </c>
      <c r="BJ253" s="17" t="s">
        <v>86</v>
      </c>
      <c r="BK253" s="159">
        <f>ROUND(I253*H253,2)</f>
        <v>0</v>
      </c>
      <c r="BL253" s="17" t="s">
        <v>246</v>
      </c>
      <c r="BM253" s="158" t="s">
        <v>308</v>
      </c>
    </row>
    <row r="254" spans="1:65" s="2" customFormat="1" ht="24.2" customHeight="1">
      <c r="A254" s="32"/>
      <c r="B254" s="145"/>
      <c r="C254" s="146" t="s">
        <v>309</v>
      </c>
      <c r="D254" s="146" t="s">
        <v>118</v>
      </c>
      <c r="E254" s="147" t="s">
        <v>310</v>
      </c>
      <c r="F254" s="148" t="s">
        <v>311</v>
      </c>
      <c r="G254" s="149" t="s">
        <v>221</v>
      </c>
      <c r="H254" s="150">
        <v>110</v>
      </c>
      <c r="I254" s="151"/>
      <c r="J254" s="152">
        <f>ROUND(I254*H254,2)</f>
        <v>0</v>
      </c>
      <c r="K254" s="153"/>
      <c r="L254" s="33"/>
      <c r="M254" s="154" t="s">
        <v>1</v>
      </c>
      <c r="N254" s="155" t="s">
        <v>41</v>
      </c>
      <c r="O254" s="59"/>
      <c r="P254" s="156">
        <f>O254*H254</f>
        <v>0</v>
      </c>
      <c r="Q254" s="156">
        <v>0</v>
      </c>
      <c r="R254" s="156">
        <f>Q254*H254</f>
        <v>0</v>
      </c>
      <c r="S254" s="156">
        <v>0</v>
      </c>
      <c r="T254" s="157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8" t="s">
        <v>246</v>
      </c>
      <c r="AT254" s="158" t="s">
        <v>118</v>
      </c>
      <c r="AU254" s="158" t="s">
        <v>86</v>
      </c>
      <c r="AY254" s="17" t="s">
        <v>116</v>
      </c>
      <c r="BE254" s="159">
        <f>IF(N254="základná",J254,0)</f>
        <v>0</v>
      </c>
      <c r="BF254" s="159">
        <f>IF(N254="znížená",J254,0)</f>
        <v>0</v>
      </c>
      <c r="BG254" s="159">
        <f>IF(N254="zákl. prenesená",J254,0)</f>
        <v>0</v>
      </c>
      <c r="BH254" s="159">
        <f>IF(N254="zníž. prenesená",J254,0)</f>
        <v>0</v>
      </c>
      <c r="BI254" s="159">
        <f>IF(N254="nulová",J254,0)</f>
        <v>0</v>
      </c>
      <c r="BJ254" s="17" t="s">
        <v>86</v>
      </c>
      <c r="BK254" s="159">
        <f>ROUND(I254*H254,2)</f>
        <v>0</v>
      </c>
      <c r="BL254" s="17" t="s">
        <v>246</v>
      </c>
      <c r="BM254" s="158" t="s">
        <v>312</v>
      </c>
    </row>
    <row r="255" spans="1:65" s="2" customFormat="1" ht="37.9" customHeight="1">
      <c r="A255" s="32"/>
      <c r="B255" s="145"/>
      <c r="C255" s="146" t="s">
        <v>313</v>
      </c>
      <c r="D255" s="146" t="s">
        <v>118</v>
      </c>
      <c r="E255" s="147" t="s">
        <v>314</v>
      </c>
      <c r="F255" s="148" t="s">
        <v>315</v>
      </c>
      <c r="G255" s="149" t="s">
        <v>221</v>
      </c>
      <c r="H255" s="150">
        <v>110</v>
      </c>
      <c r="I255" s="151"/>
      <c r="J255" s="152">
        <f>ROUND(I255*H255,2)</f>
        <v>0</v>
      </c>
      <c r="K255" s="153"/>
      <c r="L255" s="33"/>
      <c r="M255" s="154" t="s">
        <v>1</v>
      </c>
      <c r="N255" s="155" t="s">
        <v>41</v>
      </c>
      <c r="O255" s="59"/>
      <c r="P255" s="156">
        <f>O255*H255</f>
        <v>0</v>
      </c>
      <c r="Q255" s="156">
        <v>0</v>
      </c>
      <c r="R255" s="156">
        <f>Q255*H255</f>
        <v>0</v>
      </c>
      <c r="S255" s="156">
        <v>0</v>
      </c>
      <c r="T255" s="157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8" t="s">
        <v>246</v>
      </c>
      <c r="AT255" s="158" t="s">
        <v>118</v>
      </c>
      <c r="AU255" s="158" t="s">
        <v>86</v>
      </c>
      <c r="AY255" s="17" t="s">
        <v>116</v>
      </c>
      <c r="BE255" s="159">
        <f>IF(N255="základná",J255,0)</f>
        <v>0</v>
      </c>
      <c r="BF255" s="159">
        <f>IF(N255="znížená",J255,0)</f>
        <v>0</v>
      </c>
      <c r="BG255" s="159">
        <f>IF(N255="zákl. prenesená",J255,0)</f>
        <v>0</v>
      </c>
      <c r="BH255" s="159">
        <f>IF(N255="zníž. prenesená",J255,0)</f>
        <v>0</v>
      </c>
      <c r="BI255" s="159">
        <f>IF(N255="nulová",J255,0)</f>
        <v>0</v>
      </c>
      <c r="BJ255" s="17" t="s">
        <v>86</v>
      </c>
      <c r="BK255" s="159">
        <f>ROUND(I255*H255,2)</f>
        <v>0</v>
      </c>
      <c r="BL255" s="17" t="s">
        <v>246</v>
      </c>
      <c r="BM255" s="158" t="s">
        <v>316</v>
      </c>
    </row>
    <row r="256" spans="1:65" s="2" customFormat="1" ht="37.9" customHeight="1">
      <c r="A256" s="32"/>
      <c r="B256" s="145"/>
      <c r="C256" s="146" t="s">
        <v>317</v>
      </c>
      <c r="D256" s="146" t="s">
        <v>118</v>
      </c>
      <c r="E256" s="147" t="s">
        <v>318</v>
      </c>
      <c r="F256" s="148" t="s">
        <v>319</v>
      </c>
      <c r="G256" s="149" t="s">
        <v>238</v>
      </c>
      <c r="H256" s="150">
        <v>4</v>
      </c>
      <c r="I256" s="151"/>
      <c r="J256" s="152">
        <f>ROUND(I256*H256,2)</f>
        <v>0</v>
      </c>
      <c r="K256" s="153"/>
      <c r="L256" s="33"/>
      <c r="M256" s="154" t="s">
        <v>1</v>
      </c>
      <c r="N256" s="155" t="s">
        <v>41</v>
      </c>
      <c r="O256" s="59"/>
      <c r="P256" s="156">
        <f>O256*H256</f>
        <v>0</v>
      </c>
      <c r="Q256" s="156">
        <v>0</v>
      </c>
      <c r="R256" s="156">
        <f>Q256*H256</f>
        <v>0</v>
      </c>
      <c r="S256" s="156">
        <v>0</v>
      </c>
      <c r="T256" s="157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8" t="s">
        <v>246</v>
      </c>
      <c r="AT256" s="158" t="s">
        <v>118</v>
      </c>
      <c r="AU256" s="158" t="s">
        <v>86</v>
      </c>
      <c r="AY256" s="17" t="s">
        <v>116</v>
      </c>
      <c r="BE256" s="159">
        <f>IF(N256="základná",J256,0)</f>
        <v>0</v>
      </c>
      <c r="BF256" s="159">
        <f>IF(N256="znížená",J256,0)</f>
        <v>0</v>
      </c>
      <c r="BG256" s="159">
        <f>IF(N256="zákl. prenesená",J256,0)</f>
        <v>0</v>
      </c>
      <c r="BH256" s="159">
        <f>IF(N256="zníž. prenesená",J256,0)</f>
        <v>0</v>
      </c>
      <c r="BI256" s="159">
        <f>IF(N256="nulová",J256,0)</f>
        <v>0</v>
      </c>
      <c r="BJ256" s="17" t="s">
        <v>86</v>
      </c>
      <c r="BK256" s="159">
        <f>ROUND(I256*H256,2)</f>
        <v>0</v>
      </c>
      <c r="BL256" s="17" t="s">
        <v>246</v>
      </c>
      <c r="BM256" s="158" t="s">
        <v>320</v>
      </c>
    </row>
    <row r="257" spans="1:65" s="12" customFormat="1" ht="22.9" customHeight="1">
      <c r="B257" s="132"/>
      <c r="D257" s="133" t="s">
        <v>74</v>
      </c>
      <c r="E257" s="143" t="s">
        <v>321</v>
      </c>
      <c r="F257" s="143" t="s">
        <v>322</v>
      </c>
      <c r="I257" s="135"/>
      <c r="J257" s="144">
        <f>BK257</f>
        <v>0</v>
      </c>
      <c r="L257" s="132"/>
      <c r="M257" s="137"/>
      <c r="N257" s="138"/>
      <c r="O257" s="138"/>
      <c r="P257" s="139">
        <f>SUM(P258:P259)</f>
        <v>0</v>
      </c>
      <c r="Q257" s="138"/>
      <c r="R257" s="139">
        <f>SUM(R258:R259)</f>
        <v>0</v>
      </c>
      <c r="S257" s="138"/>
      <c r="T257" s="140">
        <f>SUM(T258:T259)</f>
        <v>0</v>
      </c>
      <c r="AR257" s="133" t="s">
        <v>86</v>
      </c>
      <c r="AT257" s="141" t="s">
        <v>74</v>
      </c>
      <c r="AU257" s="141" t="s">
        <v>80</v>
      </c>
      <c r="AY257" s="133" t="s">
        <v>116</v>
      </c>
      <c r="BK257" s="142">
        <f>SUM(BK258:BK259)</f>
        <v>0</v>
      </c>
    </row>
    <row r="258" spans="1:65" s="2" customFormat="1" ht="24.2" customHeight="1">
      <c r="A258" s="32"/>
      <c r="B258" s="145"/>
      <c r="C258" s="146" t="s">
        <v>323</v>
      </c>
      <c r="D258" s="146" t="s">
        <v>118</v>
      </c>
      <c r="E258" s="147" t="s">
        <v>324</v>
      </c>
      <c r="F258" s="148" t="s">
        <v>325</v>
      </c>
      <c r="G258" s="149" t="s">
        <v>221</v>
      </c>
      <c r="H258" s="150">
        <v>265</v>
      </c>
      <c r="I258" s="151"/>
      <c r="J258" s="152">
        <f>ROUND(I258*H258,2)</f>
        <v>0</v>
      </c>
      <c r="K258" s="153"/>
      <c r="L258" s="33"/>
      <c r="M258" s="154" t="s">
        <v>1</v>
      </c>
      <c r="N258" s="155" t="s">
        <v>41</v>
      </c>
      <c r="O258" s="59"/>
      <c r="P258" s="156">
        <f>O258*H258</f>
        <v>0</v>
      </c>
      <c r="Q258" s="156">
        <v>0</v>
      </c>
      <c r="R258" s="156">
        <f>Q258*H258</f>
        <v>0</v>
      </c>
      <c r="S258" s="156">
        <v>0</v>
      </c>
      <c r="T258" s="157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8" t="s">
        <v>246</v>
      </c>
      <c r="AT258" s="158" t="s">
        <v>118</v>
      </c>
      <c r="AU258" s="158" t="s">
        <v>86</v>
      </c>
      <c r="AY258" s="17" t="s">
        <v>116</v>
      </c>
      <c r="BE258" s="159">
        <f>IF(N258="základná",J258,0)</f>
        <v>0</v>
      </c>
      <c r="BF258" s="159">
        <f>IF(N258="znížená",J258,0)</f>
        <v>0</v>
      </c>
      <c r="BG258" s="159">
        <f>IF(N258="zákl. prenesená",J258,0)</f>
        <v>0</v>
      </c>
      <c r="BH258" s="159">
        <f>IF(N258="zníž. prenesená",J258,0)</f>
        <v>0</v>
      </c>
      <c r="BI258" s="159">
        <f>IF(N258="nulová",J258,0)</f>
        <v>0</v>
      </c>
      <c r="BJ258" s="17" t="s">
        <v>86</v>
      </c>
      <c r="BK258" s="159">
        <f>ROUND(I258*H258,2)</f>
        <v>0</v>
      </c>
      <c r="BL258" s="17" t="s">
        <v>246</v>
      </c>
      <c r="BM258" s="158" t="s">
        <v>326</v>
      </c>
    </row>
    <row r="259" spans="1:65" s="2" customFormat="1" ht="24.2" customHeight="1">
      <c r="A259" s="32"/>
      <c r="B259" s="145"/>
      <c r="C259" s="146" t="s">
        <v>327</v>
      </c>
      <c r="D259" s="146" t="s">
        <v>118</v>
      </c>
      <c r="E259" s="147" t="s">
        <v>328</v>
      </c>
      <c r="F259" s="148" t="s">
        <v>329</v>
      </c>
      <c r="G259" s="149" t="s">
        <v>221</v>
      </c>
      <c r="H259" s="150">
        <v>265</v>
      </c>
      <c r="I259" s="151"/>
      <c r="J259" s="152">
        <f>ROUND(I259*H259,2)</f>
        <v>0</v>
      </c>
      <c r="K259" s="153"/>
      <c r="L259" s="33"/>
      <c r="M259" s="185" t="s">
        <v>1</v>
      </c>
      <c r="N259" s="186" t="s">
        <v>41</v>
      </c>
      <c r="O259" s="187"/>
      <c r="P259" s="188">
        <f>O259*H259</f>
        <v>0</v>
      </c>
      <c r="Q259" s="188">
        <v>0</v>
      </c>
      <c r="R259" s="188">
        <f>Q259*H259</f>
        <v>0</v>
      </c>
      <c r="S259" s="188">
        <v>0</v>
      </c>
      <c r="T259" s="189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8" t="s">
        <v>246</v>
      </c>
      <c r="AT259" s="158" t="s">
        <v>118</v>
      </c>
      <c r="AU259" s="158" t="s">
        <v>86</v>
      </c>
      <c r="AY259" s="17" t="s">
        <v>116</v>
      </c>
      <c r="BE259" s="159">
        <f>IF(N259="základná",J259,0)</f>
        <v>0</v>
      </c>
      <c r="BF259" s="159">
        <f>IF(N259="znížená",J259,0)</f>
        <v>0</v>
      </c>
      <c r="BG259" s="159">
        <f>IF(N259="zákl. prenesená",J259,0)</f>
        <v>0</v>
      </c>
      <c r="BH259" s="159">
        <f>IF(N259="zníž. prenesená",J259,0)</f>
        <v>0</v>
      </c>
      <c r="BI259" s="159">
        <f>IF(N259="nulová",J259,0)</f>
        <v>0</v>
      </c>
      <c r="BJ259" s="17" t="s">
        <v>86</v>
      </c>
      <c r="BK259" s="159">
        <f>ROUND(I259*H259,2)</f>
        <v>0</v>
      </c>
      <c r="BL259" s="17" t="s">
        <v>246</v>
      </c>
      <c r="BM259" s="158" t="s">
        <v>330</v>
      </c>
    </row>
    <row r="260" spans="1:65" s="2" customFormat="1" ht="6.95" customHeight="1">
      <c r="A260" s="32"/>
      <c r="B260" s="48"/>
      <c r="C260" s="49"/>
      <c r="D260" s="49"/>
      <c r="E260" s="49"/>
      <c r="F260" s="49"/>
      <c r="G260" s="49"/>
      <c r="H260" s="49"/>
      <c r="I260" s="49"/>
      <c r="J260" s="49"/>
      <c r="K260" s="49"/>
      <c r="L260" s="33"/>
      <c r="M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</row>
  </sheetData>
  <autoFilter ref="C120:K259"/>
  <mergeCells count="6">
    <mergeCell ref="L2:V2"/>
    <mergeCell ref="E7:H7"/>
    <mergeCell ref="E16:H16"/>
    <mergeCell ref="E25:H25"/>
    <mergeCell ref="E85:H85"/>
    <mergeCell ref="E113:H11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8"/>
      <c r="C3" s="19"/>
      <c r="D3" s="19"/>
      <c r="E3" s="19"/>
      <c r="F3" s="19"/>
      <c r="G3" s="19"/>
      <c r="H3" s="20"/>
    </row>
    <row r="4" spans="1:8" s="1" customFormat="1" ht="24.95" customHeight="1">
      <c r="B4" s="20"/>
      <c r="C4" s="21" t="s">
        <v>331</v>
      </c>
      <c r="H4" s="20"/>
    </row>
    <row r="5" spans="1:8" s="1" customFormat="1" ht="12" customHeight="1">
      <c r="B5" s="20"/>
      <c r="C5" s="24" t="s">
        <v>12</v>
      </c>
      <c r="D5" s="206" t="s">
        <v>13</v>
      </c>
      <c r="E5" s="202"/>
      <c r="F5" s="202"/>
      <c r="H5" s="20"/>
    </row>
    <row r="6" spans="1:8" s="1" customFormat="1" ht="36.950000000000003" customHeight="1">
      <c r="B6" s="20"/>
      <c r="C6" s="26" t="s">
        <v>15</v>
      </c>
      <c r="D6" s="203" t="s">
        <v>16</v>
      </c>
      <c r="E6" s="202"/>
      <c r="F6" s="202"/>
      <c r="H6" s="20"/>
    </row>
    <row r="7" spans="1:8" s="1" customFormat="1" ht="16.5" customHeight="1">
      <c r="B7" s="20"/>
      <c r="C7" s="27" t="s">
        <v>21</v>
      </c>
      <c r="D7" s="56" t="str">
        <f>'Rekapitulácia stavby'!AN8</f>
        <v>20. 10. 2020</v>
      </c>
      <c r="H7" s="20"/>
    </row>
    <row r="8" spans="1:8" s="2" customFormat="1" ht="10.9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21"/>
      <c r="B9" s="122"/>
      <c r="C9" s="123" t="s">
        <v>56</v>
      </c>
      <c r="D9" s="124" t="s">
        <v>57</v>
      </c>
      <c r="E9" s="124" t="s">
        <v>104</v>
      </c>
      <c r="F9" s="125" t="s">
        <v>332</v>
      </c>
      <c r="G9" s="121"/>
      <c r="H9" s="122"/>
    </row>
    <row r="10" spans="1:8" s="2" customFormat="1" ht="26.45" customHeight="1">
      <c r="A10" s="32"/>
      <c r="B10" s="33"/>
      <c r="C10" s="190" t="s">
        <v>13</v>
      </c>
      <c r="D10" s="190" t="s">
        <v>16</v>
      </c>
      <c r="E10" s="32"/>
      <c r="F10" s="32"/>
      <c r="G10" s="32"/>
      <c r="H10" s="33"/>
    </row>
    <row r="11" spans="1:8" s="2" customFormat="1" ht="16.899999999999999" customHeight="1">
      <c r="A11" s="32"/>
      <c r="B11" s="33"/>
      <c r="C11" s="191" t="s">
        <v>82</v>
      </c>
      <c r="D11" s="192" t="s">
        <v>83</v>
      </c>
      <c r="E11" s="193" t="s">
        <v>84</v>
      </c>
      <c r="F11" s="194">
        <v>100.586</v>
      </c>
      <c r="G11" s="32"/>
      <c r="H11" s="33"/>
    </row>
    <row r="12" spans="1:8" s="2" customFormat="1" ht="16.899999999999999" customHeight="1">
      <c r="A12" s="32"/>
      <c r="B12" s="33"/>
      <c r="C12" s="195" t="s">
        <v>1</v>
      </c>
      <c r="D12" s="195" t="s">
        <v>124</v>
      </c>
      <c r="E12" s="17" t="s">
        <v>1</v>
      </c>
      <c r="F12" s="196">
        <v>24.062000000000001</v>
      </c>
      <c r="G12" s="32"/>
      <c r="H12" s="33"/>
    </row>
    <row r="13" spans="1:8" s="2" customFormat="1" ht="16.899999999999999" customHeight="1">
      <c r="A13" s="32"/>
      <c r="B13" s="33"/>
      <c r="C13" s="195" t="s">
        <v>1</v>
      </c>
      <c r="D13" s="195" t="s">
        <v>125</v>
      </c>
      <c r="E13" s="17" t="s">
        <v>1</v>
      </c>
      <c r="F13" s="196">
        <v>25.27</v>
      </c>
      <c r="G13" s="32"/>
      <c r="H13" s="33"/>
    </row>
    <row r="14" spans="1:8" s="2" customFormat="1" ht="16.899999999999999" customHeight="1">
      <c r="A14" s="32"/>
      <c r="B14" s="33"/>
      <c r="C14" s="195" t="s">
        <v>1</v>
      </c>
      <c r="D14" s="195" t="s">
        <v>126</v>
      </c>
      <c r="E14" s="17" t="s">
        <v>1</v>
      </c>
      <c r="F14" s="196">
        <v>23.882999999999999</v>
      </c>
      <c r="G14" s="32"/>
      <c r="H14" s="33"/>
    </row>
    <row r="15" spans="1:8" s="2" customFormat="1" ht="16.899999999999999" customHeight="1">
      <c r="A15" s="32"/>
      <c r="B15" s="33"/>
      <c r="C15" s="195" t="s">
        <v>1</v>
      </c>
      <c r="D15" s="195" t="s">
        <v>127</v>
      </c>
      <c r="E15" s="17" t="s">
        <v>1</v>
      </c>
      <c r="F15" s="196">
        <v>23.571000000000002</v>
      </c>
      <c r="G15" s="32"/>
      <c r="H15" s="33"/>
    </row>
    <row r="16" spans="1:8" s="2" customFormat="1" ht="16.899999999999999" customHeight="1">
      <c r="A16" s="32"/>
      <c r="B16" s="33"/>
      <c r="C16" s="195" t="s">
        <v>1</v>
      </c>
      <c r="D16" s="195" t="s">
        <v>128</v>
      </c>
      <c r="E16" s="17" t="s">
        <v>1</v>
      </c>
      <c r="F16" s="196">
        <v>3.8</v>
      </c>
      <c r="G16" s="32"/>
      <c r="H16" s="33"/>
    </row>
    <row r="17" spans="1:8" s="2" customFormat="1" ht="16.899999999999999" customHeight="1">
      <c r="A17" s="32"/>
      <c r="B17" s="33"/>
      <c r="C17" s="195" t="s">
        <v>82</v>
      </c>
      <c r="D17" s="195" t="s">
        <v>129</v>
      </c>
      <c r="E17" s="17" t="s">
        <v>1</v>
      </c>
      <c r="F17" s="196">
        <v>100.586</v>
      </c>
      <c r="G17" s="32"/>
      <c r="H17" s="33"/>
    </row>
    <row r="18" spans="1:8" s="2" customFormat="1" ht="16.899999999999999" customHeight="1">
      <c r="A18" s="32"/>
      <c r="B18" s="33"/>
      <c r="C18" s="197" t="s">
        <v>333</v>
      </c>
      <c r="D18" s="32"/>
      <c r="E18" s="32"/>
      <c r="F18" s="32"/>
      <c r="G18" s="32"/>
      <c r="H18" s="33"/>
    </row>
    <row r="19" spans="1:8" s="2" customFormat="1" ht="16.899999999999999" customHeight="1">
      <c r="A19" s="32"/>
      <c r="B19" s="33"/>
      <c r="C19" s="195" t="s">
        <v>119</v>
      </c>
      <c r="D19" s="195" t="s">
        <v>120</v>
      </c>
      <c r="E19" s="17" t="s">
        <v>84</v>
      </c>
      <c r="F19" s="196">
        <v>100.586</v>
      </c>
      <c r="G19" s="32"/>
      <c r="H19" s="33"/>
    </row>
    <row r="20" spans="1:8" s="2" customFormat="1" ht="16.899999999999999" customHeight="1">
      <c r="A20" s="32"/>
      <c r="B20" s="33"/>
      <c r="C20" s="195" t="s">
        <v>130</v>
      </c>
      <c r="D20" s="195" t="s">
        <v>131</v>
      </c>
      <c r="E20" s="17" t="s">
        <v>84</v>
      </c>
      <c r="F20" s="196">
        <v>35.204999999999998</v>
      </c>
      <c r="G20" s="32"/>
      <c r="H20" s="33"/>
    </row>
    <row r="21" spans="1:8" s="2" customFormat="1" ht="22.5">
      <c r="A21" s="32"/>
      <c r="B21" s="33"/>
      <c r="C21" s="195" t="s">
        <v>135</v>
      </c>
      <c r="D21" s="195" t="s">
        <v>136</v>
      </c>
      <c r="E21" s="17" t="s">
        <v>84</v>
      </c>
      <c r="F21" s="196">
        <v>100.586</v>
      </c>
      <c r="G21" s="32"/>
      <c r="H21" s="33"/>
    </row>
    <row r="22" spans="1:8" s="2" customFormat="1" ht="22.5">
      <c r="A22" s="32"/>
      <c r="B22" s="33"/>
      <c r="C22" s="195" t="s">
        <v>138</v>
      </c>
      <c r="D22" s="195" t="s">
        <v>139</v>
      </c>
      <c r="E22" s="17" t="s">
        <v>84</v>
      </c>
      <c r="F22" s="196">
        <v>704.10199999999998</v>
      </c>
      <c r="G22" s="32"/>
      <c r="H22" s="33"/>
    </row>
    <row r="23" spans="1:8" s="2" customFormat="1" ht="7.35" customHeight="1">
      <c r="A23" s="32"/>
      <c r="B23" s="48"/>
      <c r="C23" s="49"/>
      <c r="D23" s="49"/>
      <c r="E23" s="49"/>
      <c r="F23" s="49"/>
      <c r="G23" s="49"/>
      <c r="H23" s="33"/>
    </row>
    <row r="24" spans="1:8" s="2" customFormat="1" ht="11.25">
      <c r="A24" s="32"/>
      <c r="B24" s="32"/>
      <c r="C24" s="32"/>
      <c r="D24" s="32"/>
      <c r="E24" s="32"/>
      <c r="F24" s="32"/>
      <c r="G24" s="32"/>
      <c r="H24" s="32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6</vt:i4>
      </vt:variant>
    </vt:vector>
  </HeadingPairs>
  <TitlesOfParts>
    <vt:vector size="8" baseType="lpstr">
      <vt:lpstr>20-10-02 - Drevný trh</vt:lpstr>
      <vt:lpstr>Zoznam figúr</vt:lpstr>
      <vt:lpstr>'20-10-02 - Drevný trh'!Názvy_tlače</vt:lpstr>
      <vt:lpstr>'Rekapitulácia stavby'!Názvy_tlače</vt:lpstr>
      <vt:lpstr>'Zoznam figúr'!Názvy_tlače</vt:lpstr>
      <vt:lpstr>'20-10-02 - Drevný trh'!Oblasť_tlače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vystavil</dc:creator>
  <cp:lastModifiedBy>Používateľ systému Windows</cp:lastModifiedBy>
  <dcterms:created xsi:type="dcterms:W3CDTF">2021-08-26T09:05:10Z</dcterms:created>
  <dcterms:modified xsi:type="dcterms:W3CDTF">2021-08-26T09:23:41Z</dcterms:modified>
</cp:coreProperties>
</file>