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c63e0e86c29400d3/Počítač/VO externe/4. TT DSS/na zverejnenie/"/>
    </mc:Choice>
  </mc:AlternateContent>
  <bookViews>
    <workbookView xWindow="0" yWindow="0" windowWidth="20490" windowHeight="7020" tabRatio="877"/>
  </bookViews>
  <sheets>
    <sheet name="Rozpočet - ZTI" sheetId="13" r:id="rId1"/>
    <sheet name="Rozpočet-Vykurovanie" sheetId="14" r:id="rId2"/>
    <sheet name="Rozpočet-Elektro a bleskozv." sheetId="17" r:id="rId3"/>
    <sheet name="Rozpočet- VZT" sheetId="11" r:id="rId4"/>
  </sheets>
  <definedNames>
    <definedName name="_xlnm.Print_Titles" localSheetId="3">'Rozpočet- VZT'!$10:$12</definedName>
    <definedName name="_xlnm.Print_Titles" localSheetId="2">'Rozpočet-Elektro a bleskozv.'!$10:$12</definedName>
    <definedName name="_xlnm.Print_Area" localSheetId="1">'Rozpočet-Vykurovanie'!$A$1:$J$148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3" l="1"/>
  <c r="J20" i="13" s="1"/>
  <c r="J22" i="13"/>
  <c r="J30" i="13"/>
  <c r="J28" i="13" s="1"/>
  <c r="J31" i="13"/>
  <c r="J32" i="13"/>
  <c r="J34" i="13"/>
  <c r="J35" i="13"/>
  <c r="J36" i="13"/>
  <c r="J41" i="13"/>
  <c r="J42" i="13"/>
  <c r="J43" i="13"/>
  <c r="J45" i="13"/>
  <c r="J46" i="13"/>
  <c r="J47" i="13"/>
  <c r="J48" i="13"/>
  <c r="J49" i="13"/>
  <c r="J50" i="13"/>
  <c r="J51" i="13"/>
  <c r="J52" i="13"/>
  <c r="J53" i="13"/>
  <c r="J54" i="13"/>
  <c r="J55" i="13"/>
  <c r="J62" i="13"/>
  <c r="J63" i="13"/>
  <c r="J64" i="13"/>
  <c r="J65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J85" i="13"/>
  <c r="J90" i="13"/>
  <c r="J91" i="13"/>
  <c r="J92" i="13"/>
  <c r="J93" i="13"/>
  <c r="J94" i="13"/>
  <c r="J95" i="13"/>
  <c r="J96" i="13"/>
  <c r="J97" i="13"/>
  <c r="J98" i="13"/>
  <c r="J99" i="13"/>
  <c r="J100" i="13"/>
  <c r="J101" i="13"/>
  <c r="J102" i="13"/>
  <c r="J103" i="13"/>
  <c r="J104" i="13"/>
  <c r="J105" i="13"/>
  <c r="J106" i="13"/>
  <c r="J107" i="13"/>
  <c r="J113" i="13"/>
  <c r="J114" i="13"/>
  <c r="J115" i="13"/>
  <c r="J116" i="13"/>
  <c r="J117" i="13"/>
  <c r="J118" i="13"/>
  <c r="J119" i="13"/>
  <c r="J120" i="13"/>
  <c r="J128" i="13"/>
  <c r="J9" i="13"/>
  <c r="J10" i="13"/>
  <c r="J11" i="13"/>
  <c r="J12" i="13"/>
  <c r="J8" i="13" s="1"/>
  <c r="J13" i="13"/>
  <c r="J14" i="13"/>
  <c r="J15" i="13"/>
  <c r="J16" i="13"/>
  <c r="J17" i="13"/>
  <c r="J18" i="13"/>
  <c r="J61" i="13" l="1"/>
  <c r="J89" i="13"/>
  <c r="J40" i="13"/>
  <c r="J112" i="13"/>
  <c r="J24" i="13" s="1"/>
  <c r="G16" i="11"/>
  <c r="G1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122" i="17"/>
  <c r="G121" i="17"/>
  <c r="G120" i="17"/>
  <c r="G119" i="17"/>
  <c r="G117" i="17"/>
  <c r="G116" i="17"/>
  <c r="G115" i="17"/>
  <c r="G113" i="17"/>
  <c r="G112" i="17"/>
  <c r="G111" i="17"/>
  <c r="G110" i="17"/>
  <c r="G109" i="17"/>
  <c r="G108" i="17"/>
  <c r="G107" i="17"/>
  <c r="G106" i="17"/>
  <c r="G105" i="17"/>
  <c r="G104" i="17"/>
  <c r="G103" i="17"/>
  <c r="G102" i="17"/>
  <c r="G101" i="17"/>
  <c r="G100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8" i="13"/>
  <c r="G17" i="13"/>
  <c r="G16" i="13"/>
  <c r="G13" i="13"/>
  <c r="G12" i="13"/>
  <c r="G14" i="13"/>
  <c r="G11" i="13"/>
  <c r="G10" i="13"/>
  <c r="G9" i="13"/>
  <c r="E29" i="14"/>
  <c r="G20" i="11" l="1"/>
  <c r="G18" i="11" s="1"/>
  <c r="G14" i="11"/>
  <c r="G13" i="11" s="1"/>
  <c r="G114" i="17"/>
  <c r="G62" i="17"/>
  <c r="G14" i="17"/>
  <c r="G118" i="17"/>
  <c r="J144" i="14"/>
  <c r="J102" i="14"/>
  <c r="G102" i="14"/>
  <c r="H102" i="14" s="1"/>
  <c r="G101" i="14"/>
  <c r="G100" i="14"/>
  <c r="G99" i="14"/>
  <c r="G98" i="14"/>
  <c r="G97" i="14"/>
  <c r="G96" i="14"/>
  <c r="G95" i="14"/>
  <c r="J94" i="14"/>
  <c r="G94" i="14"/>
  <c r="H94" i="14" s="1"/>
  <c r="J93" i="14"/>
  <c r="G93" i="14"/>
  <c r="H93" i="14" s="1"/>
  <c r="J92" i="14"/>
  <c r="G92" i="14"/>
  <c r="H92" i="14" s="1"/>
  <c r="J91" i="14"/>
  <c r="G91" i="14"/>
  <c r="H91" i="14" s="1"/>
  <c r="J90" i="14"/>
  <c r="G90" i="14"/>
  <c r="H90" i="14" s="1"/>
  <c r="G89" i="14"/>
  <c r="H88" i="14"/>
  <c r="J78" i="14"/>
  <c r="G78" i="14"/>
  <c r="H78" i="14" s="1"/>
  <c r="J77" i="14"/>
  <c r="G77" i="14"/>
  <c r="H77" i="14" s="1"/>
  <c r="J76" i="14"/>
  <c r="G76" i="14"/>
  <c r="H76" i="14" s="1"/>
  <c r="J75" i="14"/>
  <c r="G75" i="14"/>
  <c r="H75" i="14" s="1"/>
  <c r="G74" i="14"/>
  <c r="G73" i="14"/>
  <c r="G71" i="14"/>
  <c r="G70" i="14"/>
  <c r="J69" i="14"/>
  <c r="G69" i="14"/>
  <c r="H69" i="14" s="1"/>
  <c r="J68" i="14"/>
  <c r="G68" i="14"/>
  <c r="H68" i="14" s="1"/>
  <c r="J67" i="14"/>
  <c r="G67" i="14"/>
  <c r="H67" i="14" s="1"/>
  <c r="J66" i="14"/>
  <c r="G66" i="14"/>
  <c r="H66" i="14" s="1"/>
  <c r="J65" i="14"/>
  <c r="G65" i="14"/>
  <c r="H65" i="14" s="1"/>
  <c r="J64" i="14"/>
  <c r="G64" i="14"/>
  <c r="H64" i="14" s="1"/>
  <c r="J63" i="14"/>
  <c r="G63" i="14"/>
  <c r="H63" i="14" s="1"/>
  <c r="J62" i="14"/>
  <c r="G62" i="14"/>
  <c r="H62" i="14" s="1"/>
  <c r="G61" i="14"/>
  <c r="G60" i="14"/>
  <c r="G59" i="14"/>
  <c r="G58" i="14"/>
  <c r="J57" i="14"/>
  <c r="G57" i="14"/>
  <c r="H57" i="14" s="1"/>
  <c r="J56" i="14"/>
  <c r="G56" i="14"/>
  <c r="H56" i="14" s="1"/>
  <c r="J55" i="14"/>
  <c r="G55" i="14"/>
  <c r="H55" i="14" s="1"/>
  <c r="J54" i="14"/>
  <c r="G54" i="14"/>
  <c r="H54" i="14" s="1"/>
  <c r="J53" i="14"/>
  <c r="G53" i="14"/>
  <c r="H53" i="14" s="1"/>
  <c r="J52" i="14"/>
  <c r="G52" i="14"/>
  <c r="H52" i="14" s="1"/>
  <c r="J51" i="14"/>
  <c r="G51" i="14"/>
  <c r="H51" i="14" s="1"/>
  <c r="J50" i="14"/>
  <c r="G50" i="14"/>
  <c r="H50" i="14" s="1"/>
  <c r="J49" i="14"/>
  <c r="G49" i="14"/>
  <c r="H49" i="14" s="1"/>
  <c r="J48" i="14"/>
  <c r="G48" i="14"/>
  <c r="H48" i="14" s="1"/>
  <c r="J47" i="14"/>
  <c r="H47" i="14"/>
  <c r="G47" i="14"/>
  <c r="J46" i="14"/>
  <c r="G46" i="14"/>
  <c r="H46" i="14" s="1"/>
  <c r="J45" i="14"/>
  <c r="G45" i="14"/>
  <c r="H45" i="14" s="1"/>
  <c r="G44" i="14"/>
  <c r="H44" i="14" s="1"/>
  <c r="J43" i="14"/>
  <c r="G43" i="14"/>
  <c r="H43" i="14" s="1"/>
  <c r="J42" i="14"/>
  <c r="G42" i="14"/>
  <c r="H42" i="14" s="1"/>
  <c r="J41" i="14"/>
  <c r="G41" i="14"/>
  <c r="H41" i="14" s="1"/>
  <c r="J40" i="14"/>
  <c r="G40" i="14"/>
  <c r="H40" i="14" s="1"/>
  <c r="J38" i="14"/>
  <c r="G38" i="14"/>
  <c r="H38" i="14" s="1"/>
  <c r="G36" i="14"/>
  <c r="G35" i="14"/>
  <c r="G34" i="14"/>
  <c r="G33" i="14"/>
  <c r="J32" i="14"/>
  <c r="G32" i="14"/>
  <c r="H32" i="14" s="1"/>
  <c r="J31" i="14"/>
  <c r="H31" i="14"/>
  <c r="G31" i="14"/>
  <c r="J30" i="14"/>
  <c r="G30" i="14"/>
  <c r="H30" i="14" s="1"/>
  <c r="G29" i="14"/>
  <c r="J28" i="14"/>
  <c r="G28" i="14"/>
  <c r="H28" i="14" s="1"/>
  <c r="J27" i="14"/>
  <c r="G27" i="14"/>
  <c r="H27" i="14" s="1"/>
  <c r="J26" i="14"/>
  <c r="G26" i="14"/>
  <c r="H26" i="14" s="1"/>
  <c r="J25" i="14"/>
  <c r="G25" i="14"/>
  <c r="H25" i="14" s="1"/>
  <c r="J24" i="14"/>
  <c r="G24" i="14"/>
  <c r="H24" i="14" s="1"/>
  <c r="J23" i="14"/>
  <c r="G23" i="14"/>
  <c r="H23" i="14" s="1"/>
  <c r="J22" i="14"/>
  <c r="G22" i="14"/>
  <c r="H22" i="14" s="1"/>
  <c r="J21" i="14"/>
  <c r="G21" i="14"/>
  <c r="H21" i="14" s="1"/>
  <c r="J20" i="14"/>
  <c r="G20" i="14"/>
  <c r="H20" i="14" s="1"/>
  <c r="G19" i="14"/>
  <c r="G18" i="14"/>
  <c r="G17" i="14"/>
  <c r="G16" i="14"/>
  <c r="G15" i="14"/>
  <c r="J14" i="14"/>
  <c r="G14" i="14"/>
  <c r="H14" i="14" s="1"/>
  <c r="J13" i="14"/>
  <c r="G13" i="14"/>
  <c r="H13" i="14" s="1"/>
  <c r="J12" i="14"/>
  <c r="G12" i="14"/>
  <c r="H12" i="14" s="1"/>
  <c r="G11" i="14"/>
  <c r="J11" i="14"/>
  <c r="G10" i="14"/>
  <c r="H128" i="13"/>
  <c r="H120" i="13"/>
  <c r="H119" i="13"/>
  <c r="H118" i="13"/>
  <c r="H117" i="13"/>
  <c r="H116" i="13"/>
  <c r="H115" i="13"/>
  <c r="H114" i="13"/>
  <c r="H113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5" i="13"/>
  <c r="H64" i="13"/>
  <c r="H63" i="13"/>
  <c r="H62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3" i="13"/>
  <c r="H42" i="13"/>
  <c r="H41" i="13"/>
  <c r="H36" i="13"/>
  <c r="H35" i="13"/>
  <c r="H34" i="13"/>
  <c r="E33" i="13"/>
  <c r="H33" i="13" s="1"/>
  <c r="H32" i="13"/>
  <c r="H31" i="13"/>
  <c r="H30" i="13"/>
  <c r="H29" i="13"/>
  <c r="G24" i="13"/>
  <c r="H22" i="13"/>
  <c r="H21" i="13"/>
  <c r="G20" i="13"/>
  <c r="H18" i="13"/>
  <c r="H17" i="13"/>
  <c r="H16" i="13"/>
  <c r="G15" i="13"/>
  <c r="H15" i="13" s="1"/>
  <c r="H14" i="13"/>
  <c r="H13" i="13"/>
  <c r="H12" i="13"/>
  <c r="H11" i="13"/>
  <c r="H10" i="13"/>
  <c r="H9" i="13"/>
  <c r="G35" i="11" l="1"/>
  <c r="G123" i="17"/>
  <c r="G13" i="17" s="1"/>
  <c r="E108" i="13"/>
  <c r="J108" i="13" s="1"/>
  <c r="E86" i="13"/>
  <c r="E87" i="13" s="1"/>
  <c r="H87" i="13" s="1"/>
  <c r="E124" i="13"/>
  <c r="J124" i="13" s="1"/>
  <c r="E57" i="13"/>
  <c r="H57" i="13" s="1"/>
  <c r="H20" i="13"/>
  <c r="H155" i="13" s="1"/>
  <c r="H8" i="13"/>
  <c r="H154" i="13" s="1"/>
  <c r="J10" i="14"/>
  <c r="J36" i="14"/>
  <c r="J61" i="14"/>
  <c r="J74" i="14"/>
  <c r="J19" i="14"/>
  <c r="H74" i="14"/>
  <c r="H145" i="14" s="1"/>
  <c r="J89" i="14"/>
  <c r="H11" i="14"/>
  <c r="H86" i="13" l="1"/>
  <c r="H61" i="13" s="1"/>
  <c r="H159" i="13" s="1"/>
  <c r="E109" i="13"/>
  <c r="J109" i="13" s="1"/>
  <c r="H121" i="13"/>
  <c r="E123" i="13"/>
  <c r="J123" i="13" s="1"/>
  <c r="E126" i="13"/>
  <c r="H126" i="13" s="1"/>
  <c r="E125" i="13"/>
  <c r="J125" i="13" s="1"/>
  <c r="E122" i="13"/>
  <c r="J122" i="13" s="1"/>
  <c r="E127" i="13"/>
  <c r="J127" i="13" s="1"/>
  <c r="J126" i="13" s="1"/>
  <c r="E25" i="13"/>
  <c r="J25" i="13" s="1"/>
  <c r="H37" i="13"/>
  <c r="H28" i="13" s="1"/>
  <c r="H157" i="13" s="1"/>
  <c r="E58" i="13"/>
  <c r="H58" i="13" s="1"/>
  <c r="H40" i="13" s="1"/>
  <c r="H158" i="13" s="1"/>
  <c r="E34" i="14"/>
  <c r="E33" i="14"/>
  <c r="E71" i="14"/>
  <c r="E70" i="14"/>
  <c r="H17" i="14"/>
  <c r="J58" i="14"/>
  <c r="H58" i="14"/>
  <c r="H98" i="14"/>
  <c r="J59" i="14"/>
  <c r="H59" i="14"/>
  <c r="J96" i="14"/>
  <c r="J99" i="14"/>
  <c r="H99" i="14"/>
  <c r="J101" i="14"/>
  <c r="J100" i="14" s="1"/>
  <c r="H16" i="14"/>
  <c r="J16" i="14"/>
  <c r="J97" i="14"/>
  <c r="H124" i="13"/>
  <c r="H108" i="13"/>
  <c r="H25" i="13" l="1"/>
  <c r="H24" i="13" s="1"/>
  <c r="H156" i="13" s="1"/>
  <c r="H109" i="13"/>
  <c r="H89" i="13" s="1"/>
  <c r="H160" i="13" s="1"/>
  <c r="H127" i="13"/>
  <c r="H10" i="14"/>
  <c r="H141" i="14" s="1"/>
  <c r="H125" i="13"/>
  <c r="H123" i="13"/>
  <c r="H122" i="13"/>
  <c r="H97" i="14"/>
  <c r="H101" i="14"/>
  <c r="J98" i="14"/>
  <c r="J17" i="14"/>
  <c r="H34" i="14"/>
  <c r="H33" i="14"/>
  <c r="H100" i="14"/>
  <c r="H96" i="14"/>
  <c r="H71" i="14"/>
  <c r="H95" i="14"/>
  <c r="H70" i="14"/>
  <c r="H36" i="14"/>
  <c r="H143" i="14" s="1"/>
  <c r="H89" i="14" l="1"/>
  <c r="H112" i="13"/>
  <c r="H161" i="13" s="1"/>
  <c r="H163" i="13" s="1"/>
  <c r="H19" i="14"/>
  <c r="H142" i="14" s="1"/>
  <c r="H61" i="14"/>
  <c r="H144" i="14" s="1"/>
  <c r="H146" i="14"/>
  <c r="H130" i="13" l="1"/>
  <c r="H104" i="14"/>
  <c r="H148" i="14"/>
</calcChain>
</file>

<file path=xl/sharedStrings.xml><?xml version="1.0" encoding="utf-8"?>
<sst xmlns="http://schemas.openxmlformats.org/spreadsheetml/2006/main" count="1237" uniqueCount="624">
  <si>
    <t>Stavba:   Sociálno-rehabitilačné zariadenie pre zrakovo postihnutých - Trnava</t>
  </si>
  <si>
    <t>Objednávateľ:   OZ  Pinia  ,Trnava</t>
  </si>
  <si>
    <t>Miesto:  Trnava</t>
  </si>
  <si>
    <t>Popis</t>
  </si>
  <si>
    <t>Cena celkom</t>
  </si>
  <si>
    <t>Hmotnosť celkom</t>
  </si>
  <si>
    <t>1</t>
  </si>
  <si>
    <t>2</t>
  </si>
  <si>
    <t>3</t>
  </si>
  <si>
    <t>4</t>
  </si>
  <si>
    <t>5</t>
  </si>
  <si>
    <t>6</t>
  </si>
  <si>
    <t>7</t>
  </si>
  <si>
    <t>HSV</t>
  </si>
  <si>
    <t xml:space="preserve">Práce a dodávky HSV   </t>
  </si>
  <si>
    <t>9</t>
  </si>
  <si>
    <t xml:space="preserve">Ostatné konštrukcie a práce-búranie   </t>
  </si>
  <si>
    <t>99</t>
  </si>
  <si>
    <t>PSV</t>
  </si>
  <si>
    <t xml:space="preserve">Práce a dodávky PSV   </t>
  </si>
  <si>
    <t>713</t>
  </si>
  <si>
    <t>M</t>
  </si>
  <si>
    <t xml:space="preserve">Práce a dodávky M   </t>
  </si>
  <si>
    <t xml:space="preserve">Celkom   </t>
  </si>
  <si>
    <t xml:space="preserve">ROZPOČET  </t>
  </si>
  <si>
    <t>Č.</t>
  </si>
  <si>
    <t>Kód položky</t>
  </si>
  <si>
    <t>MJ</t>
  </si>
  <si>
    <t>Množstvo celkom</t>
  </si>
  <si>
    <t>Cena jednotková</t>
  </si>
  <si>
    <t>8</t>
  </si>
  <si>
    <t>m3</t>
  </si>
  <si>
    <t>t</t>
  </si>
  <si>
    <t>m2</t>
  </si>
  <si>
    <t>m</t>
  </si>
  <si>
    <t>ks</t>
  </si>
  <si>
    <t>%</t>
  </si>
  <si>
    <t>kg</t>
  </si>
  <si>
    <t>979011111</t>
  </si>
  <si>
    <t>979011121</t>
  </si>
  <si>
    <t>979081111</t>
  </si>
  <si>
    <t>979081121</t>
  </si>
  <si>
    <t>979082111</t>
  </si>
  <si>
    <t>979082121</t>
  </si>
  <si>
    <t>979089012</t>
  </si>
  <si>
    <t xml:space="preserve">Poplatok za skladovanie - betón, tehly, dlaždice (17 01 ), ostatné   </t>
  </si>
  <si>
    <t>Objekt:   Vzduchotechnika</t>
  </si>
  <si>
    <t>971056014</t>
  </si>
  <si>
    <t xml:space="preserve">Jadrové vrty diamantovými korunkami do D 150 mm do stien - železobetónových -0,00042t   </t>
  </si>
  <si>
    <t>cm</t>
  </si>
  <si>
    <t>972056014</t>
  </si>
  <si>
    <t xml:space="preserve">Jadrové vrty diamantovými korunkami do D 150 mm do stropov - železobetónových -0,00042t   </t>
  </si>
  <si>
    <t>769</t>
  </si>
  <si>
    <t xml:space="preserve">Montáže vzduchotechnických zariadení   </t>
  </si>
  <si>
    <t>769011450</t>
  </si>
  <si>
    <t xml:space="preserve">Montáž radiálneho ventilátora kovového do kruhového potrubia veľkosť: 100   </t>
  </si>
  <si>
    <t>429140006700</t>
  </si>
  <si>
    <t xml:space="preserve">Ventilátor radiálny, kovový RM 100 L, ELEKTRODESIGN   </t>
  </si>
  <si>
    <t>769021000</t>
  </si>
  <si>
    <t xml:space="preserve">Montáž spiro potrubia do DN 100   </t>
  </si>
  <si>
    <t>429810000100</t>
  </si>
  <si>
    <t xml:space="preserve">Potrubie kruhové spiro DN 80, dĺžka 1000 mm, TZB GLOBAL   </t>
  </si>
  <si>
    <t>769021334</t>
  </si>
  <si>
    <t xml:space="preserve">Montáž spojky na spiro potrubie DN 80-150   </t>
  </si>
  <si>
    <t>429850012700</t>
  </si>
  <si>
    <t xml:space="preserve">Spojka DN 100 pre kruhové spiro potrubie, TZB GLOBAL   </t>
  </si>
  <si>
    <t>769021442</t>
  </si>
  <si>
    <t xml:space="preserve">Montáž nadstavca kruhového na kruhové potrubie DN 80-140   </t>
  </si>
  <si>
    <t>429850024300</t>
  </si>
  <si>
    <t xml:space="preserve">Nadstavec kruhový DN 100 pre kruhové spiro potrubie, TZB GLOBAL   </t>
  </si>
  <si>
    <t>769021496</t>
  </si>
  <si>
    <t xml:space="preserve">Montáž výfukovej hlavice kruhovej do priemeru 230 mm   </t>
  </si>
  <si>
    <t>429720006600</t>
  </si>
  <si>
    <t xml:space="preserve">Hlavica výfuková kruhová s prírubou VHK1, priemer 200 mm   </t>
  </si>
  <si>
    <t>769025270</t>
  </si>
  <si>
    <t xml:space="preserve">Montáž spätnej klapky do kruhového potrubia priemeru 100-150 mm   </t>
  </si>
  <si>
    <t>429710068200</t>
  </si>
  <si>
    <t xml:space="preserve">Klapka spätná, motýlová RSK 100 pre kruhové potrubie, ELEKTRODESIGN   </t>
  </si>
  <si>
    <t>769071299</t>
  </si>
  <si>
    <t xml:space="preserve">Spojovací,závesny a montážny materieal   </t>
  </si>
  <si>
    <t>kompl</t>
  </si>
  <si>
    <t>998769203</t>
  </si>
  <si>
    <t xml:space="preserve">Presun hmôt pre montáž vzduchotechnických zariadení v stavbe (objekte) výšky nad 7 do 24 m   </t>
  </si>
  <si>
    <t>Rozpočet</t>
  </si>
  <si>
    <t>Názov:SOCIÁLNO-REHABILITAČNÉ ZARIADENIE, PRE ZRAKOVO POSTIHNUTÝCH v TRNAVE</t>
  </si>
  <si>
    <t>Investor: OZ PINIA STAROHÁJSKA UL. 7103/11,TRNAVA 917 01</t>
  </si>
  <si>
    <t>Miesto stavby</t>
  </si>
  <si>
    <t xml:space="preserve">: TRNAVA </t>
  </si>
  <si>
    <t>Časť:E-SO-01.03 - ZDRAVOTECHNIKA</t>
  </si>
  <si>
    <t>EUR</t>
  </si>
  <si>
    <t>KCN</t>
  </si>
  <si>
    <t>Názov</t>
  </si>
  <si>
    <t>Množstvo</t>
  </si>
  <si>
    <t>Cena celk.</t>
  </si>
  <si>
    <t>J. hmot.</t>
  </si>
  <si>
    <t>C. hmot.</t>
  </si>
  <si>
    <t/>
  </si>
  <si>
    <t>Zemné práce</t>
  </si>
  <si>
    <t>001</t>
  </si>
  <si>
    <t>132201201</t>
  </si>
  <si>
    <t>Hľbenie rýh šírky nad 600 do 2000 mm v hornine 3 do 100 m3</t>
  </si>
  <si>
    <t>M3</t>
  </si>
  <si>
    <t>132201209</t>
  </si>
  <si>
    <t>Príplatok k cenám za lepivosť horniny 3</t>
  </si>
  <si>
    <t>161101101</t>
  </si>
  <si>
    <t>Zvislé prem.výkopku bez nalož. z horniny 1 až 4,</t>
  </si>
  <si>
    <t>162301102</t>
  </si>
  <si>
    <t>Vodor. premies.výk. po suchu z hor.1 až 4 nad 500 do 1000 m</t>
  </si>
  <si>
    <t>167101102</t>
  </si>
  <si>
    <t>Nakladanie neuľahnut. výkopku z hornín 1 až 4 nad 100 m3=</t>
  </si>
  <si>
    <t>171101103</t>
  </si>
  <si>
    <t>Uloženie sypaniny do násypov zhutnených zo súdržnej horníny nad 96 do 100 % PS</t>
  </si>
  <si>
    <t>PC-SKLADKA</t>
  </si>
  <si>
    <t>Poplatok za skládku</t>
  </si>
  <si>
    <t>174101101</t>
  </si>
  <si>
    <t xml:space="preserve">Zásyp syp.so zhut. jám, šachiet, rýh,vytlač.-pies.lôž+šachty/ </t>
  </si>
  <si>
    <t>175101101</t>
  </si>
  <si>
    <t>Obsyp potrubia sypaninou z vhod. hornín 1 až 4 bez prehod.sypaniny=12,7-9=3,7</t>
  </si>
  <si>
    <t>175101109</t>
  </si>
  <si>
    <t>Príplatok k cene za prehodenie sypaniny</t>
  </si>
  <si>
    <t>Vodorovné konštrukcie</t>
  </si>
  <si>
    <t>271</t>
  </si>
  <si>
    <t>451541111</t>
  </si>
  <si>
    <t>Lôžko pod potrubie,  v otv.výkope zo štrkodrvy 0-63 mm</t>
  </si>
  <si>
    <t>MAT</t>
  </si>
  <si>
    <t>583371010</t>
  </si>
  <si>
    <t>Štrkopiesok 0-8 B-obsyp kan. Potrubia-</t>
  </si>
  <si>
    <t xml:space="preserve">m3   </t>
  </si>
  <si>
    <t>Presun hmôt HSV</t>
  </si>
  <si>
    <t>998276101</t>
  </si>
  <si>
    <t>Presun hmôt pre rúrové vedenie hĺbené z rúr z plast. hmôt alebo sklolamin. v otvorenom výkope</t>
  </si>
  <si>
    <t>T</t>
  </si>
  <si>
    <t>Izolácie tepelné</t>
  </si>
  <si>
    <t>713482121</t>
  </si>
  <si>
    <t>Montáž trubíc z PE,hr.15-20 mm,vnút.priemer do 38</t>
  </si>
  <si>
    <t>mat</t>
  </si>
  <si>
    <t>2723a8051</t>
  </si>
  <si>
    <t>Tepelnoizolačné púzdro pre potrubie D20/2,5, DIZOL60mm, hr=20mm</t>
  </si>
  <si>
    <t>Tepelnoizolačné púzdro pre potrubie D26/3,0, DIZOL66mm, hr=20mm</t>
  </si>
  <si>
    <t>Tepelnoizolačné púzdro pre potrubie D32/3,0, DIZOL92mm, hr=30mm</t>
  </si>
  <si>
    <t>713482152</t>
  </si>
  <si>
    <t>Montáž trubíc z EPDM,hr.38-50,vnút.priemer 42-73</t>
  </si>
  <si>
    <t>Tepelnoizolačné púzdro pre potrubie D40/3,0, DIZOL100mm, hr=30mm</t>
  </si>
  <si>
    <t>2837713000</t>
  </si>
  <si>
    <t>Lepidlo 520 0,5 l</t>
  </si>
  <si>
    <t>Páska TUBOLIT  PE   50mm x 15 m x 3mm</t>
  </si>
  <si>
    <t>998713101</t>
  </si>
  <si>
    <t xml:space="preserve">Presun hmôt pre izolácie tepelné v objektoch výšky do 6 m </t>
  </si>
  <si>
    <t>721</t>
  </si>
  <si>
    <t>Zdravotech. vnútorná kanalizácia</t>
  </si>
  <si>
    <t>721171100</t>
  </si>
  <si>
    <t>721171502</t>
  </si>
  <si>
    <t>721171503</t>
  </si>
  <si>
    <t>Potrubie z rúr PE   50/3  odpadné prípojné-</t>
  </si>
  <si>
    <t>721194104</t>
  </si>
  <si>
    <t>Vyvedenie a upevnenie kanal. výpustiek D 40x1.8</t>
  </si>
  <si>
    <t>kus</t>
  </si>
  <si>
    <t>721194105</t>
  </si>
  <si>
    <t>Vyvedenie a upevnenie kanal. výpustiek D 50x1.8</t>
  </si>
  <si>
    <t>721194109</t>
  </si>
  <si>
    <t>Vyvedenie a upevnenie kanal. výpustiek D 110x2.3</t>
  </si>
  <si>
    <t>2862303000</t>
  </si>
  <si>
    <t>PVC-U čistiaca tvarovka kanalizačná s uzáverom 110</t>
  </si>
  <si>
    <t>721100911</t>
  </si>
  <si>
    <t>Opravy potrubia hrdlového zazátkovanie hrdla kanalizačného potrubia</t>
  </si>
  <si>
    <t>KUS</t>
  </si>
  <si>
    <t>721273146</t>
  </si>
  <si>
    <t>Ventilačné hlavice novodurové TP 05-002.10.-68 D 110</t>
  </si>
  <si>
    <t>pc</t>
  </si>
  <si>
    <t>Ružica strešná pre ventilačné potrubie HL 810. 1 D 110 mm</t>
  </si>
  <si>
    <t>Privzdušňovací ventil  HL 900N s mtz</t>
  </si>
  <si>
    <t>721170965</t>
  </si>
  <si>
    <t>Opravy odpadového potrubia novodurového prepojenie doterajšieho potrubia D 110-48bytov</t>
  </si>
  <si>
    <t>721170955</t>
  </si>
  <si>
    <t>Opravy odpad. potrubia novod. vsadenie odbočky do potrubia hrdlového D 110-6 stup,.</t>
  </si>
  <si>
    <t>721300922</t>
  </si>
  <si>
    <t>Prečistenie ležatých zvodov do DN 300</t>
  </si>
  <si>
    <t>721290111</t>
  </si>
  <si>
    <t>Ostatné - skúška tesnosti kanalizácie v objektoch vodou do DN 125</t>
  </si>
  <si>
    <t>998721101</t>
  </si>
  <si>
    <t>Presun hmôt pre vnútornú kanalizáciu v objektoch výšky do 6 m</t>
  </si>
  <si>
    <t>998721193</t>
  </si>
  <si>
    <t>Príplatok k cene za zväčšený presun nad vymedzenú najväčšiu dopravnú vzdialenosť do 500 m</t>
  </si>
  <si>
    <t>722</t>
  </si>
  <si>
    <t>Zdravotechnika - vnútorný vodovod</t>
  </si>
  <si>
    <t>722130213</t>
  </si>
  <si>
    <t>Potr. z oceľ. rúr pozink. bezšvov. bežných-11 353.0,10 004.0 zvarov. bežných-11 343.00 DN 25</t>
  </si>
  <si>
    <t>722130214</t>
  </si>
  <si>
    <t>Potr. z oceľ. rúr pozink. bezšvov. bežných-11 353.0,10 004.0 zvarov. bežných-11 343.00 DN 32</t>
  </si>
  <si>
    <t>722173314</t>
  </si>
  <si>
    <t>Potrubie z 3-vrstvových rúrok   D20-</t>
  </si>
  <si>
    <t>722173315</t>
  </si>
  <si>
    <t>Potrubie z 3-vrstvových rúrok  D26-</t>
  </si>
  <si>
    <t>722220111</t>
  </si>
  <si>
    <t xml:space="preserve">Montáž armatúry závitovej s jedným závitom, nástenka pre výtokový ventil G 1/2   </t>
  </si>
  <si>
    <t>722220121</t>
  </si>
  <si>
    <t xml:space="preserve">Montáž armatúry závitovej s jedným závitom, nástenka pre batériu G 1/2   </t>
  </si>
  <si>
    <t>pár</t>
  </si>
  <si>
    <t>722131933</t>
  </si>
  <si>
    <t>Opravy vodovodného potrubia závitového prepojenie doterajšieho potrubia DN 25,</t>
  </si>
  <si>
    <t>722131912</t>
  </si>
  <si>
    <t>Opravy vodovodného potrubia závitového vsadenie odbočky do potrubia DN 25</t>
  </si>
  <si>
    <t>SUB</t>
  </si>
  <si>
    <t>Opravy vodovodného potrubia závitového prepojenie doterajšieho potrubia DN 32</t>
  </si>
  <si>
    <t>722131913</t>
  </si>
  <si>
    <t>Opravy vodovodného potrubia závitového vsadenie odbočky do potrubia DN 32</t>
  </si>
  <si>
    <t>722190901</t>
  </si>
  <si>
    <t>Uzatvorenie alebo otvorenie vodovodného potrubia</t>
  </si>
  <si>
    <t>722230101</t>
  </si>
  <si>
    <t>Armatúry závitové s dvoma závitmi ventily priame Ke 83 T G 1/2-</t>
  </si>
  <si>
    <t>722230102</t>
  </si>
  <si>
    <t>Armatúry závitové s dvoma závitmi ventily priame Ke 83 T G 3/4-</t>
  </si>
  <si>
    <t>722231022</t>
  </si>
  <si>
    <t xml:space="preserve">Armatúry závitové s dvoma závitmi ventily priame Ke 125 T G 1- </t>
  </si>
  <si>
    <t>722231023</t>
  </si>
  <si>
    <t xml:space="preserve">Armatúry závitové s dvoma závitmi ventily priame Ke 125 T G 5/4- </t>
  </si>
  <si>
    <t>722231192</t>
  </si>
  <si>
    <t>Ventily poistné  pružinové ON 137031 /V 4343/ PN  0,6/120 stupňov C rohové G3/4</t>
  </si>
  <si>
    <t>722231062</t>
  </si>
  <si>
    <t>Armatúry závitové s dvoma závitmi ventily spätné Ve 3030 G 3/4</t>
  </si>
  <si>
    <t>722223113</t>
  </si>
  <si>
    <t>Armatúry závitové s jedným závitom ventily privzduš. a odvzduš. pre potrubie T 1070 G 3/4</t>
  </si>
  <si>
    <t>722224112</t>
  </si>
  <si>
    <t>Armatúry závitové s jedným závitom ventily kohútiky  plniace a vypúšťacie STN 13 7061 PN 0,6 G 3/4</t>
  </si>
  <si>
    <t xml:space="preserve">Armatúry závitové s dvoma závitmi , fiter, -DN20 s mtz, </t>
  </si>
  <si>
    <t>722254116</t>
  </si>
  <si>
    <t>Požiarné príslušenstvo  s výzbrojou hydrant DN25 s navyjákom s mtz</t>
  </si>
  <si>
    <t>722290226</t>
  </si>
  <si>
    <t>Ostatné tlakové skúšky vodovodného potrubia závitového do DN 50</t>
  </si>
  <si>
    <t>722290234</t>
  </si>
  <si>
    <t>Prepláchnutie a dezinfekcia vodovodného potrubia do DN 80</t>
  </si>
  <si>
    <t>998722101</t>
  </si>
  <si>
    <t>Presun hmôt pre vnútorný vodovod v objektoch výšky do 6 m</t>
  </si>
  <si>
    <t>998722193</t>
  </si>
  <si>
    <t>725</t>
  </si>
  <si>
    <t>Zdravotechnika - zariaď. predmety</t>
  </si>
  <si>
    <t xml:space="preserve">72511-9305   </t>
  </si>
  <si>
    <t xml:space="preserve">Montáž záchodovým mís kombinovaných                                             </t>
  </si>
  <si>
    <t>642013573</t>
  </si>
  <si>
    <t>Sanitárna keramika  WC kombi  zadné rovné biele</t>
  </si>
  <si>
    <t xml:space="preserve">72512-9201   </t>
  </si>
  <si>
    <t>Montáž zariadenia záchoda, príplatok za použitie silikónového tmelu</t>
  </si>
  <si>
    <t>642000000</t>
  </si>
  <si>
    <t>Výtokové armatúry  Geberit WC KOMBIFIX ECO-PLUS + tlač.SAMBA</t>
  </si>
  <si>
    <t>725219401</t>
  </si>
  <si>
    <t>Montáž umývadiel bez výtok. armatúr z bieleho diturvitu so zápach. uzav. T 1015 na skrutky do muriva</t>
  </si>
  <si>
    <t>642013665</t>
  </si>
  <si>
    <t>Sanitárna keramika  umývadlo -biele</t>
  </si>
  <si>
    <t>725212367</t>
  </si>
  <si>
    <t>Sanitárna keramika  polostĺp -1972.1 biely</t>
  </si>
  <si>
    <t>725819401</t>
  </si>
  <si>
    <t>Montáž ventilov rohových s pripojovacou rúrkou G 1/2</t>
  </si>
  <si>
    <t>55141000</t>
  </si>
  <si>
    <t>Ventil rohový mosadzný T 66 A 1/2" s vrškom T 13</t>
  </si>
  <si>
    <t>725829301</t>
  </si>
  <si>
    <t>Montáž batérií umývadlových a drezových stojankových  G 1/2</t>
  </si>
  <si>
    <t>725821227</t>
  </si>
  <si>
    <t>Batérie umývadlové a drezové nástenné TE 501  G 1/2 x 150.teplá +studená</t>
  </si>
  <si>
    <t>725530925</t>
  </si>
  <si>
    <t xml:space="preserve">Opravy elektrických zásobníkov, spätná montáž  tlakových </t>
  </si>
  <si>
    <t xml:space="preserve">Elektrické zásobníky tlakové  ,150 L </t>
  </si>
  <si>
    <t>725869101</t>
  </si>
  <si>
    <t>Montáž zápachových uzávierok pre zariaďovacie predmety umývadlových do D 40</t>
  </si>
  <si>
    <t>551613000</t>
  </si>
  <si>
    <t>Uzávierka záp. umyv. T 7105 s vent. D 40mm z AKV</t>
  </si>
  <si>
    <t>725989101</t>
  </si>
  <si>
    <t>Montáž dvierok kovových lakových</t>
  </si>
  <si>
    <t>551675400</t>
  </si>
  <si>
    <t>Dvierka krycie 15x15 cm nerezové</t>
  </si>
  <si>
    <t>Dvierka krycie 15x30 cm nerezové</t>
  </si>
  <si>
    <t>998725101</t>
  </si>
  <si>
    <t>Presun hmôt pre zariaďovacie predmety v objektoch výšky do 6 m</t>
  </si>
  <si>
    <t>998725193</t>
  </si>
  <si>
    <t>Ostatné konštrukcie a práce-búranie</t>
  </si>
  <si>
    <t>013</t>
  </si>
  <si>
    <t>971033331</t>
  </si>
  <si>
    <t xml:space="preserve">Vybúranie otvoru v murive tehl. plochy do 0,09 m2 hr.do 150 mm -0,026 t  </t>
  </si>
  <si>
    <t>972054141</t>
  </si>
  <si>
    <t xml:space="preserve">Vybúranie otvoru v stropoch a klenbách železob. plochy do 0,0225 m2,hr.nad 120 mm-0,008 t </t>
  </si>
  <si>
    <t>972054491</t>
  </si>
  <si>
    <t xml:space="preserve">Vybúranie otvoru v stropoch a klenbách železob. plochy do 1 m2, hr.nad 120 mm -2,400 t </t>
  </si>
  <si>
    <t>974031154</t>
  </si>
  <si>
    <t>Vysekávanie rýh v akomkoľvek murive tehlovom na akúkoľvek maltu do hľ. 100 mm a š. do 150 mm-0,027 t    ZTI</t>
  </si>
  <si>
    <t>974042564</t>
  </si>
  <si>
    <t xml:space="preserve">Vysekanie rýh v bet.  do hľbky 150mm a šírky do 150mm -0,050 t  </t>
  </si>
  <si>
    <t>971056017</t>
  </si>
  <si>
    <t xml:space="preserve">Jadrové vrty diamantovými korunkami do D 180 mm do stien - železobetónových -0,00061t   </t>
  </si>
  <si>
    <t>974083102</t>
  </si>
  <si>
    <t xml:space="preserve">Rezanie betónových mazanín existujúcich nevystužených hĺbky nad 50 do 100 mm   </t>
  </si>
  <si>
    <t>221</t>
  </si>
  <si>
    <t>113107132</t>
  </si>
  <si>
    <t>Odstránenie podkladu alebo krytu do 200 m2 z betónu prostého, hr. vrstvy 150 do 300 mm 0,500 t</t>
  </si>
  <si>
    <t>Zvislá doprava sutiny a vybúraných hmôt za prvé podlažie nad alebo pod základným podlažím</t>
  </si>
  <si>
    <t>Zvislá doprava sutiny a vybúraných hmôt za každé ďalšie podlažie</t>
  </si>
  <si>
    <t>Odvoz sutiny a vybúraných hmôt na skládku do 1 km</t>
  </si>
  <si>
    <t>Odvoz sutiny a vybúraných hmôt na skládku za každý ďalší 1 km</t>
  </si>
  <si>
    <t>Vnútrostavenisková doprava sutiny a vybúraných hmôt do 10 m</t>
  </si>
  <si>
    <t>Vnútrostavenisková doprava sutiny a vybúraných hmôt za každých ďalších 5 m</t>
  </si>
  <si>
    <t>58112-1111   91973-4216   pc</t>
  </si>
  <si>
    <t>Kryt cementobetónový komunikácií skupiny 3 a 4 hr. 150 mm-104*1´104</t>
  </si>
  <si>
    <t>Celkom bez DPH</t>
  </si>
  <si>
    <t>Jedn.cena</t>
  </si>
  <si>
    <t>Časť:E-SO-01.04 - VYKUROVANIE</t>
  </si>
  <si>
    <t>Množ.</t>
  </si>
  <si>
    <t>713-730</t>
  </si>
  <si>
    <t>713-izolácie tepelné</t>
  </si>
  <si>
    <t>dodávka tep izolácie Tubolit 18x13 na izoláciu potrubia</t>
  </si>
  <si>
    <t>dodávka tep izolácie Tubolit 28x13 na izoláciu potrubia</t>
  </si>
  <si>
    <t>dodávka tep izolácie Tubolit 32x13 na izoláciu potrubia</t>
  </si>
  <si>
    <t>Presun hmôt pre izolácie tepelné v objektoch výšky do 6 m</t>
  </si>
  <si>
    <t>998713193</t>
  </si>
  <si>
    <t>735</t>
  </si>
  <si>
    <t>Ústredné kúrenie, vykurov. telesá</t>
  </si>
  <si>
    <t>731</t>
  </si>
  <si>
    <t>735158120O00</t>
  </si>
  <si>
    <t>Vykur. telesá panel. 2 radové, tlak. skúšky telies vodou</t>
  </si>
  <si>
    <t>Vykur. telesá panel. 3 radové, tlak. skúšky telies vodou</t>
  </si>
  <si>
    <t>735159523</t>
  </si>
  <si>
    <t>Montáž vykurovacích telies VSŽ P90 dvojradových s odvzdušnením do 1800 mm</t>
  </si>
  <si>
    <t>Montáž vykurovacích telies VSŽ P90 trojjradových s odvzdušnením do 1800 mm</t>
  </si>
  <si>
    <t>4845374300</t>
  </si>
  <si>
    <t>Rad.oceľový 22K 600x400 Korad</t>
  </si>
  <si>
    <t>Rad.oceľový 22K 600x600 Korad</t>
  </si>
  <si>
    <t>Rad.oceľový 22K 600x1000 Korad</t>
  </si>
  <si>
    <t>Rad.oceľový 22K 600x1200 Korad</t>
  </si>
  <si>
    <t>Rad.oceľový 33K 600x1200 Korad</t>
  </si>
  <si>
    <t>48452876</t>
  </si>
  <si>
    <t>Odvzdušňovák radiatorový RDT/K 15</t>
  </si>
  <si>
    <t>48452877</t>
  </si>
  <si>
    <t>Zátka radiatorová RTL 15</t>
  </si>
  <si>
    <t>735159220</t>
  </si>
  <si>
    <t>Drž.rad.Standfix Super Plus-spodný pre 11,22,</t>
  </si>
  <si>
    <t>998735101</t>
  </si>
  <si>
    <t>Presun hmôt pre vykurovacie telesá v objektoch výšky do 6 m</t>
  </si>
  <si>
    <t>998735194</t>
  </si>
  <si>
    <t>Príplatok k cene za zväčšený presun nad vymedzenú najväčšiu dopravnú vzdialenosť do 1000 m</t>
  </si>
  <si>
    <t>733</t>
  </si>
  <si>
    <t>Ústredné kúrenie, rozvodné potrubie</t>
  </si>
  <si>
    <t>733111105</t>
  </si>
  <si>
    <t xml:space="preserve">Potrubie z rúrok závitových oceľových bezšvových bežných nízkotlakových DN 25   </t>
  </si>
  <si>
    <t>28399121</t>
  </si>
  <si>
    <t>rúrka plasthliníková  D16x2-HERZ</t>
  </si>
  <si>
    <t>rúrka plasthliníková  D20x2-HERZ</t>
  </si>
  <si>
    <t>rúrka plasthliniková D26x2-HERZ</t>
  </si>
  <si>
    <t>rúrka plasthliniková D32x2-HERZ</t>
  </si>
  <si>
    <t>733100501</t>
  </si>
  <si>
    <t>MTZ rúrka D16x2-HERZ</t>
  </si>
  <si>
    <t>733100503</t>
  </si>
  <si>
    <t>MTZ rúrka D20x3-HERZ</t>
  </si>
  <si>
    <t>MTZ rúrka D26x3-HERZ</t>
  </si>
  <si>
    <t>Lisované tvarovky s mtz-</t>
  </si>
  <si>
    <t xml:space="preserve">KS   </t>
  </si>
  <si>
    <t>Prechod Herz 28x3-1"AG</t>
  </si>
  <si>
    <t>Prechodky  Herz na plastové rúrky  1/2""AG</t>
  </si>
  <si>
    <t>p.c</t>
  </si>
  <si>
    <t xml:space="preserve">Chránička na rúrku </t>
  </si>
  <si>
    <t>733123115</t>
  </si>
  <si>
    <t>Príplatok za zhotovenie prípojky z hladkých rúrok priemer DN25</t>
  </si>
  <si>
    <t>733191112</t>
  </si>
  <si>
    <t>Manžety priestupové pre rúrky nad 20 do DN 32</t>
  </si>
  <si>
    <t>733391101</t>
  </si>
  <si>
    <t>Ostatné tlakové skúšky potrubia z plastových rúr do DN32</t>
  </si>
  <si>
    <t>733191201</t>
  </si>
  <si>
    <t>Tlaková skúška medeného, ocelového  potrubia do D 35 mm</t>
  </si>
  <si>
    <t>783</t>
  </si>
  <si>
    <t>783424340</t>
  </si>
  <si>
    <t xml:space="preserve">Nátery kov.potr.a armatúr syntet. potrubie do DN 50 mm dvojnás. 1x email a základný náter - 140µm   </t>
  </si>
  <si>
    <t>998734101</t>
  </si>
  <si>
    <t>Presun hmôt pre armatúry v objektoch výšky do 6 m</t>
  </si>
  <si>
    <t>998733194</t>
  </si>
  <si>
    <t>731-734</t>
  </si>
  <si>
    <t>Ústredné kúrenie, armatúry</t>
  </si>
  <si>
    <t>42299003</t>
  </si>
  <si>
    <t>VENTIL HEIMEIER F-EXAKT PRIAM, DN15</t>
  </si>
  <si>
    <t>42299006</t>
  </si>
  <si>
    <t>TERMOSTATICKÁ HLAVICA K 6040-00.500</t>
  </si>
  <si>
    <t>42299007</t>
  </si>
  <si>
    <t>SKRUTKOVANIE REGULUX RARE DN15</t>
  </si>
  <si>
    <t>5517100280</t>
  </si>
  <si>
    <t>Armatúry a príslušenstvo   HERZ   3000, Rp 1/2", rohový</t>
  </si>
  <si>
    <t>42299012</t>
  </si>
  <si>
    <t>GULOVý KOHÚT GLOBO  H DN25</t>
  </si>
  <si>
    <t>42299033</t>
  </si>
  <si>
    <t>AUTOMATICKÝ ODVZDUŠŃOVACÍ VENTIL-DN3/8"</t>
  </si>
  <si>
    <t>734209102</t>
  </si>
  <si>
    <t>Montáž závitových armatúr s 1 závitom G 3/8</t>
  </si>
  <si>
    <t>734209115</t>
  </si>
  <si>
    <t>Montáž závitových armatúr s 2 závitmi G25</t>
  </si>
  <si>
    <t>998731101</t>
  </si>
  <si>
    <t>Presun hmôt pre kotolne umiestnené vo výške (hĺbke) do 6 m</t>
  </si>
  <si>
    <t>998731194</t>
  </si>
  <si>
    <t>Príplatok k cene za zväčšený presun nad vymedzenú najväčšiu dopr.vzdialenosť do 1000 m</t>
  </si>
  <si>
    <t>OST</t>
  </si>
  <si>
    <t xml:space="preserve">Ostatné   </t>
  </si>
  <si>
    <t>HZS</t>
  </si>
  <si>
    <t>HZS000111</t>
  </si>
  <si>
    <t xml:space="preserve">Spracovanie prevádzkového poriadku a revíznej knihy   </t>
  </si>
  <si>
    <t>hod</t>
  </si>
  <si>
    <t>HZS000112</t>
  </si>
  <si>
    <t xml:space="preserve">Tlakové skúšky a vyregulovanie   </t>
  </si>
  <si>
    <t>HZS000113</t>
  </si>
  <si>
    <t xml:space="preserve">Stavebno montážne práce náročné ucelené - odborné, vykurovacia skúška   </t>
  </si>
  <si>
    <t>HZS000114</t>
  </si>
  <si>
    <t xml:space="preserve">Spustenie  do prevádzky   </t>
  </si>
  <si>
    <t>971056009</t>
  </si>
  <si>
    <t xml:space="preserve">Jadrové vrty diamantovými korunkami do D 100 mm do stien - železobetónových -0,00019t   </t>
  </si>
  <si>
    <t>Stavba:   SOCIÁLNO-REHABILITAČNÉ ZARIADENIE PRE ZRAKOVO POSTIHNUTÝCH v TRNAVE</t>
  </si>
  <si>
    <t>Objekt:   E-SO-01.05 - ELEKTROINŠTALÁCIA A BLESKOZVOD</t>
  </si>
  <si>
    <t xml:space="preserve">Objednávateľ:   </t>
  </si>
  <si>
    <t xml:space="preserve">Miesto:  </t>
  </si>
  <si>
    <t>21-M</t>
  </si>
  <si>
    <t xml:space="preserve">Elektromontáže   </t>
  </si>
  <si>
    <t>210010011</t>
  </si>
  <si>
    <t xml:space="preserve">Rúrka ohybná elektroinštalačná typ 23-20, uložená pod omietkou   </t>
  </si>
  <si>
    <t>210010003</t>
  </si>
  <si>
    <t xml:space="preserve">Rúrka ohybná elektroinštalačná typ 23-25, uložená pod omietkou   </t>
  </si>
  <si>
    <t>210010004</t>
  </si>
  <si>
    <t xml:space="preserve">Rúrka ohybná elektroinštalačná typ 23-32, uložená pod omietkou   </t>
  </si>
  <si>
    <t>210010301</t>
  </si>
  <si>
    <t xml:space="preserve">Krabica prístrojová bez zapojenia (1901, KP 68, KZ 3)   </t>
  </si>
  <si>
    <t>210010311</t>
  </si>
  <si>
    <t xml:space="preserve">Krabica (1902, KO 68) odbočná s viečkom kruhová , bez zapojenia   </t>
  </si>
  <si>
    <t>210010313</t>
  </si>
  <si>
    <t xml:space="preserve">Krabica (KO 125) odbočná s viečkom, bez zapojenia, štvorcová   </t>
  </si>
  <si>
    <t>210040512</t>
  </si>
  <si>
    <t xml:space="preserve">Ukončenie a zapojenie vodičov krabicovou nastrkovaciou svorkou   </t>
  </si>
  <si>
    <t>210100001</t>
  </si>
  <si>
    <t xml:space="preserve">Ukončenie vodičov v rozvádzač. vrátane zapojenia a vodičovej koncovky do 2,5 mm2   </t>
  </si>
  <si>
    <t>210100002</t>
  </si>
  <si>
    <t xml:space="preserve">Ukončenie vodičov v rozvádzač. vrátane zapojenia a vodičovej koncovky do 6 mm2   </t>
  </si>
  <si>
    <t>210110004</t>
  </si>
  <si>
    <t xml:space="preserve">Striedavý spínač (prepínač) - radenie 6, nástenný pre prostredie obyčajné alebo vlhké vrátane zapojenia   </t>
  </si>
  <si>
    <t>210110005</t>
  </si>
  <si>
    <t xml:space="preserve">Krížový spínač (prepínač) - radenie 7, nástenný pre prostredie obyčajné alebo vlhké vrátane zapojenia   </t>
  </si>
  <si>
    <t>210110041</t>
  </si>
  <si>
    <t xml:space="preserve">Spínač polozapustený a zapustený vrátane zapojenia jednopólový - radenie 1   </t>
  </si>
  <si>
    <t>210110043</t>
  </si>
  <si>
    <t xml:space="preserve">Spínač polozapustený a zapustený vrátane zapojenia sériový prep.stried. - radenie 5   </t>
  </si>
  <si>
    <t>210110045</t>
  </si>
  <si>
    <t xml:space="preserve">Spínač polozapustený a zapustený vrátane zapojenia stried.prep.- radenie 6   </t>
  </si>
  <si>
    <t>210110046</t>
  </si>
  <si>
    <t xml:space="preserve">Spínač polozapustený a zapustený vrátane zapojenia krížový prep.- radenie 7   </t>
  </si>
  <si>
    <t>210110082</t>
  </si>
  <si>
    <t xml:space="preserve">Sporáková prípojka, pre zapustenú montáž vrátane tlejivky   </t>
  </si>
  <si>
    <t>210110096</t>
  </si>
  <si>
    <t xml:space="preserve">Tlačidlo STOP nástenné, montáž a zapojenie   </t>
  </si>
  <si>
    <t>210111012</t>
  </si>
  <si>
    <t xml:space="preserve">Domová zásuvka polozapustená alebo zapustená, 10/16 A 250 V 2P + Z 2 x zapojenie   </t>
  </si>
  <si>
    <t>210193075</t>
  </si>
  <si>
    <t xml:space="preserve">Domova rozvodnica do 96 M pre zapustenú montáž bez sekacích prác   </t>
  </si>
  <si>
    <t>210201080</t>
  </si>
  <si>
    <t xml:space="preserve">Zapojenie svietidla IP20, stropného - nástenného LED   </t>
  </si>
  <si>
    <t>210201081</t>
  </si>
  <si>
    <t xml:space="preserve">Zapojenie svietidla IP44, stropného - nástenného LED   </t>
  </si>
  <si>
    <t>210201511</t>
  </si>
  <si>
    <t xml:space="preserve">Zapojenie svietidla 1x svetelný zdroj, núdzového, LED - stály režim   </t>
  </si>
  <si>
    <t>210201902</t>
  </si>
  <si>
    <t xml:space="preserve">Montáž svietidla interiérového na stenu do 2 kg   </t>
  </si>
  <si>
    <t>210201912</t>
  </si>
  <si>
    <t xml:space="preserve">Montáž svietidla interiérového na strop do 2 kg   </t>
  </si>
  <si>
    <t>210201922</t>
  </si>
  <si>
    <t xml:space="preserve">Montáž svietidla exterierového na stenu do 2 kg   </t>
  </si>
  <si>
    <t>210220001</t>
  </si>
  <si>
    <t xml:space="preserve">Uzemňovacie vedenie na povrchu FeZn drôt zvodový O 8-10   </t>
  </si>
  <si>
    <t>210220021</t>
  </si>
  <si>
    <t xml:space="preserve">Uzemňovacie vedenie v zemi FeZn vrátane izolácie spojov O 10 mm   </t>
  </si>
  <si>
    <t>210220040</t>
  </si>
  <si>
    <t xml:space="preserve">Svorka na potrubie "BERNARD" vrátane pásika Cu   </t>
  </si>
  <si>
    <t>210220050</t>
  </si>
  <si>
    <t xml:space="preserve">Označenie zvodov číselnými štítkami   </t>
  </si>
  <si>
    <t>210220095</t>
  </si>
  <si>
    <t xml:space="preserve">Náter zvodového vodiča   </t>
  </si>
  <si>
    <t>210220113</t>
  </si>
  <si>
    <t xml:space="preserve">Podpery vedenia FeZn pre svetlíky a oceľové konštrukcie PV31-32   </t>
  </si>
  <si>
    <t>210220240</t>
  </si>
  <si>
    <t xml:space="preserve">Svorka FeZn k uzemňovacej tyči  SJ   </t>
  </si>
  <si>
    <t>210220241</t>
  </si>
  <si>
    <t xml:space="preserve">Svorka FeZn krížová SK a diagonálna krížová DKS   </t>
  </si>
  <si>
    <t>210220243</t>
  </si>
  <si>
    <t xml:space="preserve">Svorka FeZn spojovacia SS   </t>
  </si>
  <si>
    <t>210220246</t>
  </si>
  <si>
    <t xml:space="preserve">Svorka FeZn na odkvapový žľab SO   </t>
  </si>
  <si>
    <t>210220247</t>
  </si>
  <si>
    <t xml:space="preserve">Svorka FeZn skúšobná SZ   </t>
  </si>
  <si>
    <t>210220280</t>
  </si>
  <si>
    <t xml:space="preserve">Uzemňovacia tyč FeZn ZT   </t>
  </si>
  <si>
    <t>210220031</t>
  </si>
  <si>
    <t xml:space="preserve">Ekvipotenciálna svorkovnica EPS 2 v krabici KO 125 E   </t>
  </si>
  <si>
    <t>210290751</t>
  </si>
  <si>
    <t xml:space="preserve">Montáž motorického spotrebiča, ventilátora do 1.5 kW, vr zapojenia   </t>
  </si>
  <si>
    <t>210800220RJ</t>
  </si>
  <si>
    <t xml:space="preserve">Kábel behalogénový uložený pod omietkou CHKVE-O  2x1,5mm2   </t>
  </si>
  <si>
    <t>210800226RJ</t>
  </si>
  <si>
    <t xml:space="preserve">Kábel behalogénový uložený pod omietkou CHKVE-J   3x1,5mm2   </t>
  </si>
  <si>
    <t xml:space="preserve">Kábel behalogénový uložený pod omietkou CHKVE-O  3x1,5mm2   </t>
  </si>
  <si>
    <t>210800227</t>
  </si>
  <si>
    <t xml:space="preserve">Kábel behalogénový uložený pod omietkou CHKVE-J  3x2,5mm2   </t>
  </si>
  <si>
    <t>210800240CJ</t>
  </si>
  <si>
    <t xml:space="preserve">Kábel behalogénový uložený pod omietkou CHKVE-J  5x6mm2   </t>
  </si>
  <si>
    <t>210800513</t>
  </si>
  <si>
    <t xml:space="preserve">Vodič medený uložený voľne H07 Z-K 450/750 V  6   </t>
  </si>
  <si>
    <t>210800515</t>
  </si>
  <si>
    <t xml:space="preserve">Vodič medený uložený voľne H07 Z-K 450/750 V  16   </t>
  </si>
  <si>
    <t>PPV</t>
  </si>
  <si>
    <t xml:space="preserve">Podiel pridružených výkonov   </t>
  </si>
  <si>
    <t>21-M-001</t>
  </si>
  <si>
    <t xml:space="preserve">Materiál pre elektromontáže   </t>
  </si>
  <si>
    <t>345710007800</t>
  </si>
  <si>
    <t xml:space="preserve">Rúrka ohybná vlnitá bezhalogénová HFX DN 20   </t>
  </si>
  <si>
    <t>345710007900</t>
  </si>
  <si>
    <t xml:space="preserve">Rúrka ohybná vlnitá bezhalogénová HFX DN 25   </t>
  </si>
  <si>
    <t>345710009300</t>
  </si>
  <si>
    <t xml:space="preserve">Rúrka ohybná vlnitá pancierová PVC-U, FXP DN 32   </t>
  </si>
  <si>
    <t>345410002400</t>
  </si>
  <si>
    <t xml:space="preserve">Krabica univerzálna z PVC pod omietku KU 68-1901,Dxh 73x42 mm, KOPOS   </t>
  </si>
  <si>
    <t>345410002500</t>
  </si>
  <si>
    <t xml:space="preserve">Krabica univerzálna z PVC s viečkom pod omietku KU 68-1902,Dxh 73x42 mm, KOPOS   </t>
  </si>
  <si>
    <t>3450601600</t>
  </si>
  <si>
    <t xml:space="preserve">Svorka krabicová 2273-205 WAGO 5x0,5-2,5mm2 5-pólová   </t>
  </si>
  <si>
    <t>345330000500</t>
  </si>
  <si>
    <t xml:space="preserve">Spínač striedavý ABB pre zapustenú montáž typ: TANGO biely č.6, 10A, 250V, IP44   </t>
  </si>
  <si>
    <t>345330000800</t>
  </si>
  <si>
    <t xml:space="preserve">Spínač krížový ABB pre zapustenú montáž typ: TANGO biely č.7, 10A, 250V, IP44   </t>
  </si>
  <si>
    <t>345320000500</t>
  </si>
  <si>
    <t xml:space="preserve">Spínač jednopólový ABB pre zapustenú montáž typ TANGO biely č.1, 10A, 250V, IP20   </t>
  </si>
  <si>
    <t>345330000100</t>
  </si>
  <si>
    <t xml:space="preserve">Spínač sériový ABB pre zapustenú montáž typ TANGO biely č.5, 10A, 250V, IP20   </t>
  </si>
  <si>
    <t>345330000400</t>
  </si>
  <si>
    <t xml:space="preserve">Spínač striedavý ABB pre zapustenú montáž typ TANGO biely č.6, 10A, 250V, IP20   </t>
  </si>
  <si>
    <t>345330000700</t>
  </si>
  <si>
    <t xml:space="preserve">Spínač krížový ABB pre zapustenú montáž typ: TANGO biely č.7, 10A, 250V, IP20   </t>
  </si>
  <si>
    <t>345320003600</t>
  </si>
  <si>
    <t xml:space="preserve">Spínač sporákový Tango 3425A-0344 B R3 16A biely   </t>
  </si>
  <si>
    <t>345520000200</t>
  </si>
  <si>
    <t xml:space="preserve">Zásuvka dvojnásobná s natočenou dutinou ABB pre zapustenú montáž  typ: TANGO biela 230V/16A, IP 20   </t>
  </si>
  <si>
    <t>374420002100</t>
  </si>
  <si>
    <t xml:space="preserve">Hlavica ovládacia hríbová XALK178F v skrinke červená 2V s aretáciou   </t>
  </si>
  <si>
    <t xml:space="preserve">Tlačídlo s orientačnou LED (12V), šedá   </t>
  </si>
  <si>
    <t>357150000500</t>
  </si>
  <si>
    <t xml:space="preserve">Rozvádzač PR1   </t>
  </si>
  <si>
    <t>357150000600</t>
  </si>
  <si>
    <t xml:space="preserve">Rozvádzač PR2   </t>
  </si>
  <si>
    <t xml:space="preserve">Rozvádzač R02-1   </t>
  </si>
  <si>
    <t>348320000700</t>
  </si>
  <si>
    <t xml:space="preserve">L3 - LEDVANCE PANEL LED 1200, 40W/4000K   </t>
  </si>
  <si>
    <t>348320000800</t>
  </si>
  <si>
    <t xml:space="preserve">L4 - LEDVANCE PANEL LED 600, 40W/4000K   </t>
  </si>
  <si>
    <t>348320000900</t>
  </si>
  <si>
    <t xml:space="preserve">D - MASSIVE, IP20 LED 24W   </t>
  </si>
  <si>
    <t>348320001000</t>
  </si>
  <si>
    <t xml:space="preserve">B - POLOOBLÚK-NÁTENNÝ, MASSIVE, IP20, LED24W   </t>
  </si>
  <si>
    <t>348320000801</t>
  </si>
  <si>
    <t xml:space="preserve">B2 - POLOOBLÚK-NÁTENNÝ, MASSIVE, IP44, LED24W   </t>
  </si>
  <si>
    <t>348150000700</t>
  </si>
  <si>
    <t xml:space="preserve">N - Svietidlo núdzové nastenné UNISLIM 2W 3h IP20 piktogram šípka dolu   </t>
  </si>
  <si>
    <t>354410054800</t>
  </si>
  <si>
    <t xml:space="preserve">Drôt bleskozvodový FeZn, d 10 mm   </t>
  </si>
  <si>
    <t>354410054700</t>
  </si>
  <si>
    <t xml:space="preserve">Drôt bleskozvodový FeZn, d 8 mm   </t>
  </si>
  <si>
    <t>354410006200</t>
  </si>
  <si>
    <t xml:space="preserve">Svorka uzemňovacia Bernard ZSA 16   </t>
  </si>
  <si>
    <t>354410066900</t>
  </si>
  <si>
    <t xml:space="preserve">Páska CU, bleskozvodný a uzemňovací materiál, dĺžka 0,5 m   </t>
  </si>
  <si>
    <t>354410064700</t>
  </si>
  <si>
    <t xml:space="preserve">Štítok orientačný na zvody   </t>
  </si>
  <si>
    <t>246170000500</t>
  </si>
  <si>
    <t xml:space="preserve">Lak asfaltový Konkor 500 protikorózny   </t>
  </si>
  <si>
    <t>354410037800</t>
  </si>
  <si>
    <t xml:space="preserve">Podpera vedenia FeZn na svetlíky a oceľové konštrukcie označenie PV 32   </t>
  </si>
  <si>
    <t>354410001700</t>
  </si>
  <si>
    <t xml:space="preserve">Svorka FeZn k uzemňovacej tyči označenie SJ 02   </t>
  </si>
  <si>
    <t>354410002500</t>
  </si>
  <si>
    <t xml:space="preserve">Svorka FeZn krížová označenie SK   </t>
  </si>
  <si>
    <t>354410003400</t>
  </si>
  <si>
    <t xml:space="preserve">Svorka FeZn spojovacia označenie SS 2 skrutky s príložkou   </t>
  </si>
  <si>
    <t>354410004200</t>
  </si>
  <si>
    <t xml:space="preserve">Svorka FeZn odkvapová označenie SO   </t>
  </si>
  <si>
    <t>354410004300</t>
  </si>
  <si>
    <t xml:space="preserve">Svorka FeZn skúšobná označenie SZ   </t>
  </si>
  <si>
    <t>354410055700</t>
  </si>
  <si>
    <t xml:space="preserve">Tyč uzemňovacia FeZn označenie ZT 2 m   </t>
  </si>
  <si>
    <t>345410000400</t>
  </si>
  <si>
    <t xml:space="preserve">Krabica inštalačná KO 125 KA 150x150x77mm pod omietku s viečkom sivá   </t>
  </si>
  <si>
    <t>345610005100</t>
  </si>
  <si>
    <t xml:space="preserve">Svorkovnica ekvipotenciálna EPS2 4x6 6x16 2x95mm2   </t>
  </si>
  <si>
    <t>38318001420</t>
  </si>
  <si>
    <t xml:space="preserve">El. nástenný ventilátor typ: DALAP O100mm s časovačom   </t>
  </si>
  <si>
    <t>341110000100RO</t>
  </si>
  <si>
    <t xml:space="preserve">Kábel behalogénový  CHKVE-O 2x1,5 mm2   </t>
  </si>
  <si>
    <t>341110000700RJ</t>
  </si>
  <si>
    <t xml:space="preserve">Kábel behalogénový  CHKVE-J 3x1,5 mm2   </t>
  </si>
  <si>
    <t xml:space="preserve">Kábel behalogénový  CHKVE-O 3x1,5 mm2   </t>
  </si>
  <si>
    <t>341110000800RJ</t>
  </si>
  <si>
    <t xml:space="preserve">Kábel behalogénový  CHKVE-J 3x2,5 mm2   </t>
  </si>
  <si>
    <t>341110002100CJ</t>
  </si>
  <si>
    <t xml:space="preserve">Kábel behalogénový  CHKVE-J 5x6 mm2   </t>
  </si>
  <si>
    <t>341110012300</t>
  </si>
  <si>
    <t xml:space="preserve">Vodič medený H07 Z-K 6 mm2 zž   </t>
  </si>
  <si>
    <t xml:space="preserve">Alternatíva CY   </t>
  </si>
  <si>
    <t>341110012500</t>
  </si>
  <si>
    <t xml:space="preserve">Vodič medený H07 Z-K 16 mm2 zž   </t>
  </si>
  <si>
    <t>PM</t>
  </si>
  <si>
    <t xml:space="preserve">Podružný materiál   </t>
  </si>
  <si>
    <t>46-M</t>
  </si>
  <si>
    <t xml:space="preserve">Zemné práce pre uzemnenie   </t>
  </si>
  <si>
    <t>460200164</t>
  </si>
  <si>
    <t xml:space="preserve">Hĺbenie káblovej ryhy ručne 35 cm širokej a 80 cm hlbokej, v zemine triedy 4   </t>
  </si>
  <si>
    <t>460560164</t>
  </si>
  <si>
    <t xml:space="preserve">Ručný zásyp nezap. káblovej ryhy bez zhutn. zeminy, 35 cm širokej, 80 cm hlbokej v zemine tr. 4   </t>
  </si>
  <si>
    <t xml:space="preserve">Hodinové zúčtovacie sadzby   </t>
  </si>
  <si>
    <t xml:space="preserve">Demontáž jestvujúceho rozvádzača R02-1   </t>
  </si>
  <si>
    <t xml:space="preserve">Búracie a sekacie práce, prierazy   </t>
  </si>
  <si>
    <t>kpl</t>
  </si>
  <si>
    <t xml:space="preserve">Vypracovanie revíznej správy OPaOS elektroinštalácie, bleskozvodu a uzemnenia   </t>
  </si>
  <si>
    <t xml:space="preserve">Vypracovanie PD skutkového stavu   </t>
  </si>
  <si>
    <t>Potrubie z HT  rúr  odpadové hrdlové D 110  mtz a tvarovkamiô</t>
  </si>
  <si>
    <t>Potrubie z rúr PE   40/3  odpadné prípojné</t>
  </si>
  <si>
    <t xml:space="preserve">Spracoval:  </t>
  </si>
  <si>
    <t xml:space="preserve">Spracoval:   </t>
  </si>
  <si>
    <t>JC</t>
  </si>
  <si>
    <t xml:space="preserve">Zhotoviteľ: </t>
  </si>
  <si>
    <t xml:space="preserve">Dátum: </t>
  </si>
  <si>
    <t xml:space="preserve">Zhotoviteľ:   </t>
  </si>
  <si>
    <t xml:space="preserve">Dátum: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</si>
</sst>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0;\-#,##0.000"/>
    <numFmt numFmtId="165" formatCode="0.000"/>
    <numFmt numFmtId="166" formatCode="#,##0.00000"/>
    <numFmt numFmtId="167" formatCode="0.00000"/>
    <numFmt numFmtId="168" formatCode="#,##0.000"/>
    <numFmt numFmtId="169" formatCode="0.0000"/>
    <numFmt numFmtId="170" formatCode="#"/>
    <numFmt numFmtId="171" formatCode="#,##0.0000"/>
    <numFmt numFmtId="172" formatCode="0.0"/>
    <numFmt numFmtId="173" formatCode="#,##0.0"/>
  </numFmts>
  <fonts count="43">
    <font>
      <sz val="11"/>
      <color theme="1"/>
      <name val="Calibri"/>
      <family val="2"/>
      <charset val="238"/>
      <scheme val="minor"/>
    </font>
    <font>
      <sz val="8"/>
      <name val="MS Sans Serif"/>
      <charset val="1"/>
    </font>
    <font>
      <b/>
      <sz val="9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sz val="8"/>
      <name val="Arial CYR"/>
      <charset val="238"/>
    </font>
    <font>
      <i/>
      <sz val="8"/>
      <color indexed="12"/>
      <name val="Arial CE"/>
      <charset val="238"/>
    </font>
    <font>
      <i/>
      <sz val="7"/>
      <name val="Arial CE"/>
      <charset val="238"/>
    </font>
    <font>
      <sz val="10"/>
      <name val="Arial CE"/>
      <charset val="238"/>
    </font>
    <font>
      <b/>
      <sz val="14"/>
      <name val="Arial"/>
      <family val="2"/>
    </font>
    <font>
      <b/>
      <sz val="9"/>
      <name val="Times New Roman"/>
      <family val="1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9"/>
      <name val="Arial CE"/>
      <family val="2"/>
      <charset val="238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9"/>
      <color indexed="10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0"/>
      <color theme="4" tint="-0.499984740745262"/>
      <name val="Arial CE"/>
      <charset val="238"/>
    </font>
    <font>
      <b/>
      <sz val="11"/>
      <color theme="4" tint="-0.499984740745262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" fillId="0" borderId="0" applyAlignment="0">
      <alignment vertical="top" wrapText="1"/>
      <protection locked="0"/>
    </xf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  <xf numFmtId="0" fontId="13" fillId="0" borderId="0"/>
  </cellStyleXfs>
  <cellXfs count="252">
    <xf numFmtId="0" fontId="0" fillId="0" borderId="0" xfId="0"/>
    <xf numFmtId="0" fontId="1" fillId="0" borderId="0" xfId="3" applyAlignment="1">
      <alignment horizontal="left" vertical="top"/>
      <protection locked="0"/>
    </xf>
    <xf numFmtId="0" fontId="2" fillId="0" borderId="0" xfId="3" applyFont="1" applyAlignment="1" applyProtection="1">
      <alignment horizontal="left"/>
    </xf>
    <xf numFmtId="0" fontId="3" fillId="0" borderId="0" xfId="3" applyFont="1" applyAlignment="1" applyProtection="1">
      <alignment horizontal="left"/>
    </xf>
    <xf numFmtId="0" fontId="2" fillId="0" borderId="0" xfId="3" applyFont="1" applyAlignment="1" applyProtection="1">
      <alignment horizontal="left" vertical="center"/>
    </xf>
    <xf numFmtId="0" fontId="5" fillId="0" borderId="0" xfId="3" applyFont="1" applyAlignment="1" applyProtection="1">
      <alignment horizontal="left"/>
    </xf>
    <xf numFmtId="0" fontId="4" fillId="0" borderId="0" xfId="3" applyFont="1" applyAlignment="1" applyProtection="1">
      <alignment horizontal="left"/>
    </xf>
    <xf numFmtId="0" fontId="5" fillId="0" borderId="0" xfId="3" applyFont="1" applyAlignment="1" applyProtection="1">
      <alignment horizontal="left" vertical="top" wrapText="1"/>
    </xf>
    <xf numFmtId="164" fontId="5" fillId="0" borderId="0" xfId="3" applyNumberFormat="1" applyFont="1" applyAlignment="1" applyProtection="1">
      <alignment horizontal="right" vertical="top"/>
    </xf>
    <xf numFmtId="0" fontId="3" fillId="0" borderId="0" xfId="3" applyFont="1" applyAlignment="1" applyProtection="1">
      <alignment horizontal="left" vertical="top" wrapText="1"/>
    </xf>
    <xf numFmtId="164" fontId="3" fillId="0" borderId="0" xfId="3" applyNumberFormat="1" applyFont="1" applyAlignment="1" applyProtection="1">
      <alignment horizontal="right" vertical="top"/>
    </xf>
    <xf numFmtId="0" fontId="10" fillId="2" borderId="1" xfId="3" applyFont="1" applyFill="1" applyBorder="1" applyAlignment="1" applyProtection="1">
      <alignment horizontal="center" vertical="center" wrapText="1"/>
    </xf>
    <xf numFmtId="37" fontId="6" fillId="0" borderId="0" xfId="3" applyNumberFormat="1" applyFont="1" applyAlignment="1">
      <alignment horizontal="center"/>
      <protection locked="0"/>
    </xf>
    <xf numFmtId="0" fontId="6" fillId="0" borderId="0" xfId="3" applyFont="1" applyAlignment="1">
      <alignment horizontal="left" wrapText="1"/>
      <protection locked="0"/>
    </xf>
    <xf numFmtId="164" fontId="6" fillId="0" borderId="0" xfId="3" applyNumberFormat="1" applyFont="1" applyAlignment="1">
      <alignment horizontal="right"/>
      <protection locked="0"/>
    </xf>
    <xf numFmtId="37" fontId="7" fillId="0" borderId="0" xfId="3" applyNumberFormat="1" applyFont="1" applyAlignment="1">
      <alignment horizontal="center"/>
      <protection locked="0"/>
    </xf>
    <xf numFmtId="0" fontId="7" fillId="0" borderId="0" xfId="3" applyFont="1" applyAlignment="1">
      <alignment horizontal="left" wrapText="1"/>
      <protection locked="0"/>
    </xf>
    <xf numFmtId="164" fontId="7" fillId="0" borderId="0" xfId="3" applyNumberFormat="1" applyFont="1" applyAlignment="1">
      <alignment horizontal="right"/>
      <protection locked="0"/>
    </xf>
    <xf numFmtId="37" fontId="5" fillId="0" borderId="1" xfId="3" applyNumberFormat="1" applyFont="1" applyBorder="1" applyAlignment="1">
      <alignment horizontal="center"/>
      <protection locked="0"/>
    </xf>
    <xf numFmtId="0" fontId="5" fillId="0" borderId="1" xfId="3" applyFont="1" applyBorder="1" applyAlignment="1">
      <alignment horizontal="left" wrapText="1"/>
      <protection locked="0"/>
    </xf>
    <xf numFmtId="164" fontId="5" fillId="0" borderId="1" xfId="3" applyNumberFormat="1" applyFont="1" applyBorder="1" applyAlignment="1">
      <alignment horizontal="right"/>
      <protection locked="0"/>
    </xf>
    <xf numFmtId="37" fontId="8" fillId="0" borderId="0" xfId="3" applyNumberFormat="1" applyFont="1" applyAlignment="1">
      <alignment horizontal="center"/>
      <protection locked="0"/>
    </xf>
    <xf numFmtId="0" fontId="8" fillId="0" borderId="0" xfId="3" applyFont="1" applyAlignment="1">
      <alignment horizontal="left" wrapText="1"/>
      <protection locked="0"/>
    </xf>
    <xf numFmtId="164" fontId="8" fillId="0" borderId="0" xfId="3" applyNumberFormat="1" applyFont="1" applyAlignment="1">
      <alignment horizontal="right"/>
      <protection locked="0"/>
    </xf>
    <xf numFmtId="37" fontId="1" fillId="0" borderId="0" xfId="3" applyNumberFormat="1" applyAlignment="1">
      <alignment horizontal="center" vertical="top"/>
      <protection locked="0"/>
    </xf>
    <xf numFmtId="0" fontId="1" fillId="0" borderId="0" xfId="3" applyAlignment="1">
      <alignment horizontal="left" vertical="top" wrapText="1"/>
      <protection locked="0"/>
    </xf>
    <xf numFmtId="164" fontId="1" fillId="0" borderId="0" xfId="3" applyNumberFormat="1" applyAlignment="1">
      <alignment horizontal="right" vertical="top"/>
      <protection locked="0"/>
    </xf>
    <xf numFmtId="0" fontId="0" fillId="0" borderId="0" xfId="3" applyFont="1" applyAlignment="1">
      <alignment horizontal="left" vertical="top"/>
      <protection locked="0"/>
    </xf>
    <xf numFmtId="37" fontId="11" fillId="0" borderId="1" xfId="3" applyNumberFormat="1" applyFont="1" applyBorder="1" applyAlignment="1">
      <alignment horizontal="center"/>
      <protection locked="0"/>
    </xf>
    <xf numFmtId="0" fontId="11" fillId="0" borderId="1" xfId="3" applyFont="1" applyBorder="1" applyAlignment="1">
      <alignment horizontal="left" wrapText="1"/>
      <protection locked="0"/>
    </xf>
    <xf numFmtId="164" fontId="11" fillId="0" borderId="1" xfId="3" applyNumberFormat="1" applyFont="1" applyBorder="1" applyAlignment="1">
      <alignment horizontal="right"/>
      <protection locked="0"/>
    </xf>
    <xf numFmtId="37" fontId="12" fillId="0" borderId="0" xfId="3" applyNumberFormat="1" applyFont="1" applyAlignment="1">
      <alignment horizontal="center" vertical="center"/>
      <protection locked="0"/>
    </xf>
    <xf numFmtId="0" fontId="12" fillId="0" borderId="0" xfId="3" applyFont="1" applyAlignment="1">
      <alignment horizontal="left" vertical="center" wrapText="1"/>
      <protection locked="0"/>
    </xf>
    <xf numFmtId="164" fontId="12" fillId="0" borderId="0" xfId="3" applyNumberFormat="1" applyFont="1" applyAlignment="1">
      <alignment horizontal="right" vertical="center"/>
      <protection locked="0"/>
    </xf>
    <xf numFmtId="0" fontId="14" fillId="0" borderId="0" xfId="5" applyFont="1"/>
    <xf numFmtId="0" fontId="15" fillId="0" borderId="0" xfId="5" applyFont="1"/>
    <xf numFmtId="2" fontId="15" fillId="0" borderId="0" xfId="5" applyNumberFormat="1" applyFont="1"/>
    <xf numFmtId="0" fontId="16" fillId="0" borderId="0" xfId="5" applyFont="1" applyAlignment="1">
      <alignment vertical="center"/>
    </xf>
    <xf numFmtId="0" fontId="16" fillId="0" borderId="0" xfId="5" applyFont="1"/>
    <xf numFmtId="165" fontId="16" fillId="0" borderId="0" xfId="5" applyNumberFormat="1" applyFont="1"/>
    <xf numFmtId="0" fontId="17" fillId="0" borderId="0" xfId="5" applyFont="1"/>
    <xf numFmtId="0" fontId="18" fillId="0" borderId="0" xfId="5" applyFont="1"/>
    <xf numFmtId="0" fontId="19" fillId="0" borderId="0" xfId="5" applyFont="1"/>
    <xf numFmtId="2" fontId="19" fillId="0" borderId="0" xfId="5" applyNumberFormat="1" applyFont="1" applyAlignment="1">
      <alignment vertical="center"/>
    </xf>
    <xf numFmtId="0" fontId="19" fillId="0" borderId="0" xfId="5" applyFont="1" applyAlignment="1">
      <alignment vertical="center"/>
    </xf>
    <xf numFmtId="0" fontId="19" fillId="0" borderId="0" xfId="5" applyFont="1" applyAlignment="1">
      <alignment vertical="center" wrapText="1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2" fontId="21" fillId="0" borderId="0" xfId="5" applyNumberFormat="1" applyFont="1" applyAlignment="1">
      <alignment vertical="center"/>
    </xf>
    <xf numFmtId="0" fontId="21" fillId="0" borderId="0" xfId="5" applyFont="1"/>
    <xf numFmtId="0" fontId="22" fillId="0" borderId="0" xfId="5" applyFont="1" applyAlignment="1">
      <alignment vertical="center"/>
    </xf>
    <xf numFmtId="2" fontId="22" fillId="0" borderId="0" xfId="5" applyNumberFormat="1" applyFont="1" applyAlignment="1">
      <alignment vertical="center"/>
    </xf>
    <xf numFmtId="0" fontId="21" fillId="0" borderId="2" xfId="5" applyFont="1" applyBorder="1" applyAlignment="1">
      <alignment horizontal="centerContinuous" vertical="center"/>
    </xf>
    <xf numFmtId="0" fontId="22" fillId="0" borderId="2" xfId="5" applyFont="1" applyBorder="1" applyAlignment="1">
      <alignment vertical="center"/>
    </xf>
    <xf numFmtId="0" fontId="22" fillId="0" borderId="0" xfId="5" applyFont="1"/>
    <xf numFmtId="49" fontId="21" fillId="0" borderId="3" xfId="5" applyNumberFormat="1" applyFont="1" applyBorder="1" applyAlignment="1">
      <alignment horizontal="center" vertical="center"/>
    </xf>
    <xf numFmtId="49" fontId="23" fillId="0" borderId="3" xfId="5" applyNumberFormat="1" applyFont="1" applyBorder="1" applyAlignment="1">
      <alignment horizontal="center" vertical="center"/>
    </xf>
    <xf numFmtId="2" fontId="21" fillId="0" borderId="3" xfId="5" applyNumberFormat="1" applyFont="1" applyBorder="1" applyAlignment="1">
      <alignment horizontal="center" vertical="center"/>
    </xf>
    <xf numFmtId="9" fontId="21" fillId="0" borderId="4" xfId="5" applyNumberFormat="1" applyFont="1" applyBorder="1" applyAlignment="1">
      <alignment horizontal="center" vertical="center"/>
    </xf>
    <xf numFmtId="4" fontId="21" fillId="0" borderId="4" xfId="5" applyNumberFormat="1" applyFont="1" applyBorder="1" applyAlignment="1">
      <alignment horizontal="center" vertical="center"/>
    </xf>
    <xf numFmtId="166" fontId="21" fillId="0" borderId="3" xfId="5" applyNumberFormat="1" applyFont="1" applyBorder="1" applyAlignment="1">
      <alignment horizontal="center" vertical="center"/>
    </xf>
    <xf numFmtId="49" fontId="24" fillId="0" borderId="5" xfId="5" applyNumberFormat="1" applyFont="1" applyBorder="1" applyAlignment="1">
      <alignment horizontal="center" vertical="center"/>
    </xf>
    <xf numFmtId="49" fontId="24" fillId="0" borderId="5" xfId="5" applyNumberFormat="1" applyFont="1" applyBorder="1" applyAlignment="1">
      <alignment vertical="center"/>
    </xf>
    <xf numFmtId="2" fontId="24" fillId="0" borderId="5" xfId="5" applyNumberFormat="1" applyFont="1" applyBorder="1" applyAlignment="1">
      <alignment vertical="center"/>
    </xf>
    <xf numFmtId="4" fontId="24" fillId="0" borderId="5" xfId="5" applyNumberFormat="1" applyFont="1" applyBorder="1" applyAlignment="1">
      <alignment vertical="center"/>
    </xf>
    <xf numFmtId="4" fontId="21" fillId="0" borderId="5" xfId="5" applyNumberFormat="1" applyFont="1" applyBorder="1" applyAlignment="1">
      <alignment vertical="center"/>
    </xf>
    <xf numFmtId="167" fontId="24" fillId="0" borderId="5" xfId="5" applyNumberFormat="1" applyFont="1" applyBorder="1" applyAlignment="1">
      <alignment vertical="center"/>
    </xf>
    <xf numFmtId="166" fontId="21" fillId="0" borderId="5" xfId="5" applyNumberFormat="1" applyFont="1" applyBorder="1" applyAlignment="1">
      <alignment vertical="center"/>
    </xf>
    <xf numFmtId="0" fontId="24" fillId="0" borderId="0" xfId="5" applyFont="1"/>
    <xf numFmtId="49" fontId="25" fillId="0" borderId="5" xfId="5" applyNumberFormat="1" applyFont="1" applyBorder="1" applyAlignment="1">
      <alignment horizontal="center" vertical="center"/>
    </xf>
    <xf numFmtId="49" fontId="25" fillId="0" borderId="5" xfId="5" applyNumberFormat="1" applyFont="1" applyBorder="1" applyAlignment="1">
      <alignment vertical="center"/>
    </xf>
    <xf numFmtId="168" fontId="25" fillId="0" borderId="5" xfId="5" applyNumberFormat="1" applyFont="1" applyBorder="1" applyAlignment="1">
      <alignment vertical="center"/>
    </xf>
    <xf numFmtId="4" fontId="25" fillId="0" borderId="5" xfId="5" applyNumberFormat="1" applyFont="1" applyBorder="1" applyAlignment="1" applyProtection="1">
      <alignment vertical="center"/>
      <protection locked="0"/>
    </xf>
    <xf numFmtId="4" fontId="26" fillId="0" borderId="5" xfId="5" applyNumberFormat="1" applyFont="1" applyBorder="1" applyAlignment="1" applyProtection="1">
      <alignment vertical="center"/>
      <protection locked="0"/>
    </xf>
    <xf numFmtId="4" fontId="22" fillId="0" borderId="5" xfId="5" applyNumberFormat="1" applyFont="1" applyBorder="1" applyAlignment="1">
      <alignment vertical="center"/>
    </xf>
    <xf numFmtId="169" fontId="22" fillId="0" borderId="5" xfId="5" applyNumberFormat="1" applyFont="1" applyBorder="1" applyAlignment="1" applyProtection="1">
      <alignment vertical="center"/>
      <protection locked="0"/>
    </xf>
    <xf numFmtId="4" fontId="25" fillId="0" borderId="5" xfId="5" applyNumberFormat="1" applyFont="1" applyBorder="1" applyAlignment="1">
      <alignment horizontal="right" vertical="center"/>
    </xf>
    <xf numFmtId="169" fontId="26" fillId="0" borderId="5" xfId="5" applyNumberFormat="1" applyFont="1" applyBorder="1" applyAlignment="1" applyProtection="1">
      <alignment vertical="center"/>
      <protection locked="0"/>
    </xf>
    <xf numFmtId="166" fontId="26" fillId="0" borderId="5" xfId="5" applyNumberFormat="1" applyFont="1" applyBorder="1" applyAlignment="1" applyProtection="1">
      <alignment vertical="center"/>
      <protection locked="0"/>
    </xf>
    <xf numFmtId="0" fontId="26" fillId="0" borderId="0" xfId="5" applyFont="1" applyAlignment="1">
      <alignment vertical="center"/>
    </xf>
    <xf numFmtId="0" fontId="26" fillId="0" borderId="0" xfId="5" applyFont="1"/>
    <xf numFmtId="49" fontId="22" fillId="0" borderId="5" xfId="5" applyNumberFormat="1" applyFont="1" applyBorder="1" applyAlignment="1">
      <alignment horizontal="center" vertical="center"/>
    </xf>
    <xf numFmtId="49" fontId="22" fillId="0" borderId="5" xfId="5" applyNumberFormat="1" applyFont="1" applyBorder="1" applyAlignment="1">
      <alignment vertical="center"/>
    </xf>
    <xf numFmtId="2" fontId="22" fillId="0" borderId="5" xfId="5" applyNumberFormat="1" applyFont="1" applyBorder="1" applyAlignment="1">
      <alignment vertical="center"/>
    </xf>
    <xf numFmtId="2" fontId="22" fillId="0" borderId="5" xfId="5" applyNumberFormat="1" applyFont="1" applyBorder="1" applyAlignment="1" applyProtection="1">
      <alignment vertical="center"/>
      <protection locked="0"/>
    </xf>
    <xf numFmtId="170" fontId="25" fillId="0" borderId="5" xfId="5" applyNumberFormat="1" applyFont="1" applyBorder="1" applyAlignment="1">
      <alignment horizontal="center" vertical="center"/>
    </xf>
    <xf numFmtId="170" fontId="25" fillId="0" borderId="5" xfId="5" applyNumberFormat="1" applyFont="1" applyBorder="1" applyAlignment="1">
      <alignment horizontal="left" vertical="center"/>
    </xf>
    <xf numFmtId="170" fontId="25" fillId="0" borderId="5" xfId="5" applyNumberFormat="1" applyFont="1" applyBorder="1" applyAlignment="1">
      <alignment horizontal="left" vertical="center" wrapText="1"/>
    </xf>
    <xf numFmtId="2" fontId="25" fillId="0" borderId="5" xfId="5" applyNumberFormat="1" applyFont="1" applyBorder="1" applyAlignment="1">
      <alignment horizontal="right" vertical="center"/>
    </xf>
    <xf numFmtId="167" fontId="26" fillId="0" borderId="5" xfId="5" applyNumberFormat="1" applyFont="1" applyBorder="1" applyAlignment="1" applyProtection="1">
      <alignment vertical="center"/>
      <protection locked="0"/>
    </xf>
    <xf numFmtId="170" fontId="13" fillId="0" borderId="6" xfId="5" applyNumberFormat="1" applyBorder="1" applyAlignment="1">
      <alignment horizontal="center" vertical="center"/>
    </xf>
    <xf numFmtId="170" fontId="13" fillId="0" borderId="6" xfId="5" applyNumberFormat="1" applyBorder="1" applyAlignment="1">
      <alignment horizontal="left" vertical="center"/>
    </xf>
    <xf numFmtId="170" fontId="13" fillId="0" borderId="6" xfId="5" applyNumberFormat="1" applyBorder="1" applyAlignment="1">
      <alignment horizontal="left" vertical="center" wrapText="1"/>
    </xf>
    <xf numFmtId="2" fontId="13" fillId="0" borderId="6" xfId="5" applyNumberFormat="1" applyBorder="1" applyAlignment="1">
      <alignment horizontal="right" vertical="center"/>
    </xf>
    <xf numFmtId="4" fontId="13" fillId="0" borderId="6" xfId="5" applyNumberFormat="1" applyBorder="1" applyAlignment="1">
      <alignment horizontal="right" vertical="center"/>
    </xf>
    <xf numFmtId="170" fontId="16" fillId="0" borderId="5" xfId="5" applyNumberFormat="1" applyFont="1" applyBorder="1" applyAlignment="1">
      <alignment horizontal="center" vertical="center"/>
    </xf>
    <xf numFmtId="170" fontId="16" fillId="0" borderId="5" xfId="5" applyNumberFormat="1" applyFont="1" applyBorder="1" applyAlignment="1">
      <alignment horizontal="left" vertical="center"/>
    </xf>
    <xf numFmtId="170" fontId="16" fillId="0" borderId="5" xfId="5" applyNumberFormat="1" applyFont="1" applyBorder="1" applyAlignment="1">
      <alignment horizontal="left" vertical="center" wrapText="1"/>
    </xf>
    <xf numFmtId="2" fontId="16" fillId="0" borderId="5" xfId="5" applyNumberFormat="1" applyFont="1" applyBorder="1" applyAlignment="1">
      <alignment horizontal="right" vertical="center"/>
    </xf>
    <xf numFmtId="4" fontId="16" fillId="0" borderId="5" xfId="5" applyNumberFormat="1" applyFont="1" applyBorder="1" applyAlignment="1">
      <alignment horizontal="right" vertical="center"/>
    </xf>
    <xf numFmtId="4" fontId="17" fillId="0" borderId="5" xfId="5" applyNumberFormat="1" applyFont="1" applyBorder="1" applyAlignment="1">
      <alignment vertical="center"/>
    </xf>
    <xf numFmtId="167" fontId="27" fillId="0" borderId="5" xfId="5" applyNumberFormat="1" applyFont="1" applyBorder="1" applyAlignment="1" applyProtection="1">
      <alignment vertical="center"/>
      <protection locked="0"/>
    </xf>
    <xf numFmtId="166" fontId="27" fillId="0" borderId="5" xfId="5" applyNumberFormat="1" applyFont="1" applyBorder="1" applyAlignment="1" applyProtection="1">
      <alignment vertical="center"/>
      <protection locked="0"/>
    </xf>
    <xf numFmtId="0" fontId="27" fillId="0" borderId="0" xfId="5" applyFont="1"/>
    <xf numFmtId="49" fontId="17" fillId="0" borderId="5" xfId="5" applyNumberFormat="1" applyFont="1" applyBorder="1" applyAlignment="1">
      <alignment horizontal="center" vertical="center"/>
    </xf>
    <xf numFmtId="49" fontId="17" fillId="0" borderId="5" xfId="5" applyNumberFormat="1" applyFont="1" applyBorder="1" applyAlignment="1">
      <alignment vertical="center"/>
    </xf>
    <xf numFmtId="2" fontId="17" fillId="0" borderId="5" xfId="5" applyNumberFormat="1" applyFont="1" applyBorder="1" applyAlignment="1">
      <alignment vertical="center"/>
    </xf>
    <xf numFmtId="166" fontId="17" fillId="0" borderId="5" xfId="5" applyNumberFormat="1" applyFont="1" applyBorder="1" applyAlignment="1">
      <alignment vertical="center"/>
    </xf>
    <xf numFmtId="166" fontId="22" fillId="0" borderId="5" xfId="5" applyNumberFormat="1" applyFont="1" applyBorder="1" applyAlignment="1" applyProtection="1">
      <alignment vertical="center"/>
      <protection locked="0"/>
    </xf>
    <xf numFmtId="49" fontId="19" fillId="0" borderId="5" xfId="5" applyNumberFormat="1" applyFont="1" applyBorder="1" applyAlignment="1">
      <alignment horizontal="center" vertical="center"/>
    </xf>
    <xf numFmtId="49" fontId="19" fillId="0" borderId="5" xfId="5" applyNumberFormat="1" applyFont="1" applyBorder="1" applyAlignment="1">
      <alignment vertical="center"/>
    </xf>
    <xf numFmtId="2" fontId="19" fillId="0" borderId="5" xfId="5" applyNumberFormat="1" applyFont="1" applyBorder="1" applyAlignment="1">
      <alignment vertical="center"/>
    </xf>
    <xf numFmtId="4" fontId="19" fillId="0" borderId="5" xfId="5" applyNumberFormat="1" applyFont="1" applyBorder="1" applyAlignment="1" applyProtection="1">
      <alignment vertical="center"/>
      <protection locked="0"/>
    </xf>
    <xf numFmtId="166" fontId="19" fillId="0" borderId="5" xfId="5" applyNumberFormat="1" applyFont="1" applyBorder="1" applyAlignment="1" applyProtection="1">
      <alignment vertical="center"/>
      <protection locked="0"/>
    </xf>
    <xf numFmtId="4" fontId="17" fillId="0" borderId="5" xfId="5" applyNumberFormat="1" applyFont="1" applyBorder="1" applyAlignment="1" applyProtection="1">
      <alignment vertical="center"/>
      <protection locked="0"/>
    </xf>
    <xf numFmtId="166" fontId="17" fillId="0" borderId="5" xfId="5" applyNumberFormat="1" applyFont="1" applyBorder="1" applyAlignment="1" applyProtection="1">
      <alignment vertical="center"/>
      <protection locked="0"/>
    </xf>
    <xf numFmtId="49" fontId="28" fillId="0" borderId="5" xfId="5" applyNumberFormat="1" applyFont="1" applyBorder="1" applyAlignment="1">
      <alignment horizontal="center" vertical="center"/>
    </xf>
    <xf numFmtId="49" fontId="28" fillId="0" borderId="5" xfId="5" applyNumberFormat="1" applyFont="1" applyBorder="1" applyAlignment="1">
      <alignment vertical="center"/>
    </xf>
    <xf numFmtId="2" fontId="28" fillId="0" borderId="5" xfId="5" applyNumberFormat="1" applyFont="1" applyBorder="1" applyAlignment="1">
      <alignment vertical="center"/>
    </xf>
    <xf numFmtId="4" fontId="28" fillId="0" borderId="5" xfId="5" applyNumberFormat="1" applyFont="1" applyBorder="1" applyAlignment="1">
      <alignment vertical="center"/>
    </xf>
    <xf numFmtId="166" fontId="28" fillId="0" borderId="5" xfId="5" applyNumberFormat="1" applyFont="1" applyBorder="1" applyAlignment="1">
      <alignment vertical="center"/>
    </xf>
    <xf numFmtId="166" fontId="28" fillId="0" borderId="5" xfId="5" applyNumberFormat="1" applyFont="1" applyBorder="1" applyAlignment="1" applyProtection="1">
      <alignment vertical="center"/>
      <protection locked="0"/>
    </xf>
    <xf numFmtId="0" fontId="28" fillId="0" borderId="0" xfId="5" applyFont="1"/>
    <xf numFmtId="49" fontId="13" fillId="0" borderId="5" xfId="5" applyNumberFormat="1" applyBorder="1" applyAlignment="1">
      <alignment vertical="center"/>
    </xf>
    <xf numFmtId="168" fontId="13" fillId="0" borderId="5" xfId="5" applyNumberFormat="1" applyBorder="1" applyAlignment="1">
      <alignment vertical="center"/>
    </xf>
    <xf numFmtId="4" fontId="19" fillId="0" borderId="5" xfId="5" applyNumberFormat="1" applyFont="1" applyBorder="1" applyAlignment="1">
      <alignment vertical="center"/>
    </xf>
    <xf numFmtId="166" fontId="25" fillId="0" borderId="5" xfId="5" applyNumberFormat="1" applyFont="1" applyBorder="1" applyAlignment="1" applyProtection="1">
      <alignment vertical="center"/>
      <protection locked="0"/>
    </xf>
    <xf numFmtId="49" fontId="29" fillId="0" borderId="5" xfId="5" applyNumberFormat="1" applyFont="1" applyBorder="1" applyAlignment="1">
      <alignment vertical="center"/>
    </xf>
    <xf numFmtId="2" fontId="25" fillId="0" borderId="5" xfId="5" applyNumberFormat="1" applyFont="1" applyBorder="1" applyAlignment="1">
      <alignment vertical="center"/>
    </xf>
    <xf numFmtId="165" fontId="25" fillId="0" borderId="5" xfId="5" applyNumberFormat="1" applyFont="1" applyBorder="1" applyAlignment="1" applyProtection="1">
      <alignment vertical="center"/>
      <protection locked="0"/>
    </xf>
    <xf numFmtId="49" fontId="3" fillId="0" borderId="5" xfId="5" applyNumberFormat="1" applyFont="1" applyBorder="1" applyAlignment="1">
      <alignment horizontal="center" vertical="center"/>
    </xf>
    <xf numFmtId="49" fontId="3" fillId="0" borderId="5" xfId="5" applyNumberFormat="1" applyFont="1" applyBorder="1" applyAlignment="1">
      <alignment vertical="center"/>
    </xf>
    <xf numFmtId="168" fontId="3" fillId="0" borderId="5" xfId="5" applyNumberFormat="1" applyFont="1" applyBorder="1" applyAlignment="1">
      <alignment vertical="center"/>
    </xf>
    <xf numFmtId="2" fontId="3" fillId="0" borderId="5" xfId="5" applyNumberFormat="1" applyFont="1" applyBorder="1" applyAlignment="1" applyProtection="1">
      <alignment vertical="center"/>
      <protection locked="0"/>
    </xf>
    <xf numFmtId="49" fontId="19" fillId="0" borderId="0" xfId="5" applyNumberFormat="1" applyFont="1" applyAlignment="1">
      <alignment horizontal="center" vertical="center"/>
    </xf>
    <xf numFmtId="49" fontId="19" fillId="0" borderId="0" xfId="5" applyNumberFormat="1" applyFont="1" applyAlignment="1">
      <alignment vertical="center"/>
    </xf>
    <xf numFmtId="4" fontId="19" fillId="0" borderId="0" xfId="5" applyNumberFormat="1" applyFont="1" applyAlignment="1" applyProtection="1">
      <alignment vertical="center"/>
      <protection locked="0"/>
    </xf>
    <xf numFmtId="4" fontId="19" fillId="0" borderId="0" xfId="5" applyNumberFormat="1" applyFont="1" applyAlignment="1">
      <alignment vertical="center"/>
    </xf>
    <xf numFmtId="166" fontId="19" fillId="0" borderId="0" xfId="5" applyNumberFormat="1" applyFont="1" applyAlignment="1" applyProtection="1">
      <alignment vertical="center"/>
      <protection locked="0"/>
    </xf>
    <xf numFmtId="49" fontId="13" fillId="0" borderId="5" xfId="5" applyNumberFormat="1" applyBorder="1" applyAlignment="1">
      <alignment horizontal="center" vertical="center"/>
    </xf>
    <xf numFmtId="168" fontId="19" fillId="0" borderId="5" xfId="5" applyNumberFormat="1" applyFont="1" applyBorder="1" applyAlignment="1">
      <alignment vertical="center"/>
    </xf>
    <xf numFmtId="169" fontId="19" fillId="0" borderId="5" xfId="5" applyNumberFormat="1" applyFont="1" applyBorder="1" applyAlignment="1" applyProtection="1">
      <alignment vertical="center"/>
      <protection locked="0"/>
    </xf>
    <xf numFmtId="167" fontId="19" fillId="0" borderId="5" xfId="5" applyNumberFormat="1" applyFont="1" applyBorder="1" applyAlignment="1" applyProtection="1">
      <alignment vertical="center"/>
      <protection locked="0"/>
    </xf>
    <xf numFmtId="4" fontId="3" fillId="0" borderId="5" xfId="5" applyNumberFormat="1" applyFont="1" applyBorder="1" applyAlignment="1" applyProtection="1">
      <alignment vertical="center"/>
      <protection locked="0"/>
    </xf>
    <xf numFmtId="2" fontId="3" fillId="0" borderId="5" xfId="5" applyNumberFormat="1" applyFont="1" applyBorder="1" applyAlignment="1">
      <alignment vertical="center"/>
    </xf>
    <xf numFmtId="165" fontId="3" fillId="0" borderId="5" xfId="5" applyNumberFormat="1" applyFont="1" applyBorder="1" applyAlignment="1" applyProtection="1">
      <alignment vertical="center"/>
      <protection locked="0"/>
    </xf>
    <xf numFmtId="171" fontId="19" fillId="0" borderId="5" xfId="5" applyNumberFormat="1" applyFont="1" applyBorder="1" applyAlignment="1" applyProtection="1">
      <alignment vertical="center"/>
      <protection locked="0"/>
    </xf>
    <xf numFmtId="4" fontId="26" fillId="0" borderId="0" xfId="5" applyNumberFormat="1" applyFont="1" applyAlignment="1" applyProtection="1">
      <alignment vertical="center"/>
      <protection locked="0"/>
    </xf>
    <xf numFmtId="49" fontId="30" fillId="0" borderId="5" xfId="5" applyNumberFormat="1" applyFont="1" applyBorder="1" applyAlignment="1">
      <alignment horizontal="center" vertical="center"/>
    </xf>
    <xf numFmtId="0" fontId="21" fillId="0" borderId="5" xfId="5" applyFont="1" applyBorder="1" applyAlignment="1">
      <alignment horizontal="left" vertical="center"/>
    </xf>
    <xf numFmtId="49" fontId="30" fillId="0" borderId="5" xfId="5" applyNumberFormat="1" applyFont="1" applyBorder="1" applyAlignment="1">
      <alignment vertical="center"/>
    </xf>
    <xf numFmtId="168" fontId="30" fillId="0" borderId="5" xfId="5" applyNumberFormat="1" applyFont="1" applyBorder="1" applyAlignment="1">
      <alignment vertical="center"/>
    </xf>
    <xf numFmtId="4" fontId="30" fillId="0" borderId="5" xfId="5" applyNumberFormat="1" applyFont="1" applyBorder="1" applyAlignment="1">
      <alignment vertical="center"/>
    </xf>
    <xf numFmtId="166" fontId="30" fillId="0" borderId="5" xfId="5" applyNumberFormat="1" applyFont="1" applyBorder="1" applyAlignment="1">
      <alignment vertical="center"/>
    </xf>
    <xf numFmtId="166" fontId="30" fillId="0" borderId="5" xfId="5" applyNumberFormat="1" applyFont="1" applyBorder="1" applyAlignment="1" applyProtection="1">
      <alignment vertical="center"/>
      <protection locked="0"/>
    </xf>
    <xf numFmtId="0" fontId="30" fillId="0" borderId="0" xfId="5" applyFont="1"/>
    <xf numFmtId="166" fontId="3" fillId="0" borderId="5" xfId="5" applyNumberFormat="1" applyFont="1" applyBorder="1" applyAlignment="1" applyProtection="1">
      <alignment vertical="center"/>
      <protection locked="0"/>
    </xf>
    <xf numFmtId="2" fontId="21" fillId="0" borderId="0" xfId="5" applyNumberFormat="1" applyFont="1"/>
    <xf numFmtId="9" fontId="21" fillId="0" borderId="0" xfId="5" applyNumberFormat="1" applyFont="1"/>
    <xf numFmtId="4" fontId="21" fillId="0" borderId="0" xfId="5" applyNumberFormat="1" applyFont="1"/>
    <xf numFmtId="2" fontId="17" fillId="0" borderId="0" xfId="5" applyNumberFormat="1" applyFont="1"/>
    <xf numFmtId="9" fontId="17" fillId="0" borderId="0" xfId="5" applyNumberFormat="1" applyFont="1"/>
    <xf numFmtId="4" fontId="17" fillId="0" borderId="0" xfId="5" applyNumberFormat="1" applyFont="1"/>
    <xf numFmtId="0" fontId="31" fillId="0" borderId="0" xfId="5" applyFont="1" applyAlignment="1">
      <alignment vertical="center"/>
    </xf>
    <xf numFmtId="49" fontId="17" fillId="0" borderId="3" xfId="5" applyNumberFormat="1" applyFont="1" applyBorder="1" applyAlignment="1">
      <alignment horizontal="center" vertical="center"/>
    </xf>
    <xf numFmtId="2" fontId="17" fillId="0" borderId="3" xfId="5" applyNumberFormat="1" applyFont="1" applyBorder="1" applyAlignment="1">
      <alignment horizontal="center" vertical="center"/>
    </xf>
    <xf numFmtId="9" fontId="17" fillId="0" borderId="7" xfId="5" applyNumberFormat="1" applyFont="1" applyBorder="1" applyAlignment="1">
      <alignment horizontal="center" vertical="center"/>
    </xf>
    <xf numFmtId="4" fontId="17" fillId="0" borderId="3" xfId="5" applyNumberFormat="1" applyFont="1" applyBorder="1" applyAlignment="1">
      <alignment horizontal="center" vertical="center"/>
    </xf>
    <xf numFmtId="166" fontId="17" fillId="0" borderId="3" xfId="5" applyNumberFormat="1" applyFont="1" applyBorder="1" applyAlignment="1">
      <alignment horizontal="center" vertical="center"/>
    </xf>
    <xf numFmtId="167" fontId="17" fillId="0" borderId="5" xfId="5" applyNumberFormat="1" applyFont="1" applyBorder="1" applyAlignment="1">
      <alignment vertical="center"/>
    </xf>
    <xf numFmtId="49" fontId="17" fillId="0" borderId="0" xfId="5" applyNumberFormat="1" applyFont="1" applyAlignment="1">
      <alignment horizontal="center" vertical="center"/>
    </xf>
    <xf numFmtId="0" fontId="21" fillId="0" borderId="0" xfId="5" applyFont="1" applyAlignment="1">
      <alignment horizontal="left" vertical="center"/>
    </xf>
    <xf numFmtId="49" fontId="17" fillId="0" borderId="0" xfId="5" applyNumberFormat="1" applyFont="1" applyAlignment="1">
      <alignment vertical="center"/>
    </xf>
    <xf numFmtId="2" fontId="17" fillId="0" borderId="0" xfId="5" applyNumberFormat="1" applyFont="1" applyAlignment="1">
      <alignment vertical="center"/>
    </xf>
    <xf numFmtId="4" fontId="17" fillId="0" borderId="0" xfId="5" applyNumberFormat="1" applyFont="1" applyAlignment="1">
      <alignment vertical="center"/>
    </xf>
    <xf numFmtId="167" fontId="17" fillId="0" borderId="0" xfId="5" applyNumberFormat="1" applyFont="1" applyAlignment="1">
      <alignment vertical="center"/>
    </xf>
    <xf numFmtId="166" fontId="17" fillId="0" borderId="0" xfId="5" applyNumberFormat="1" applyFont="1" applyAlignment="1">
      <alignment vertical="center"/>
    </xf>
    <xf numFmtId="2" fontId="19" fillId="0" borderId="0" xfId="5" applyNumberFormat="1" applyFont="1"/>
    <xf numFmtId="0" fontId="32" fillId="0" borderId="0" xfId="5" applyFont="1"/>
    <xf numFmtId="2" fontId="32" fillId="0" borderId="0" xfId="5" applyNumberFormat="1" applyFont="1"/>
    <xf numFmtId="0" fontId="30" fillId="0" borderId="0" xfId="5" applyFont="1" applyAlignment="1">
      <alignment vertical="center"/>
    </xf>
    <xf numFmtId="172" fontId="30" fillId="0" borderId="0" xfId="5" applyNumberFormat="1" applyFont="1" applyAlignment="1">
      <alignment vertical="center"/>
    </xf>
    <xf numFmtId="2" fontId="30" fillId="0" borderId="0" xfId="5" applyNumberFormat="1" applyFont="1" applyAlignment="1">
      <alignment vertical="center"/>
    </xf>
    <xf numFmtId="49" fontId="22" fillId="0" borderId="8" xfId="5" applyNumberFormat="1" applyFont="1" applyBorder="1" applyAlignment="1">
      <alignment horizontal="center" vertical="center"/>
    </xf>
    <xf numFmtId="2" fontId="22" fillId="0" borderId="8" xfId="5" applyNumberFormat="1" applyFont="1" applyBorder="1" applyAlignment="1">
      <alignment horizontal="center" vertical="center"/>
    </xf>
    <xf numFmtId="9" fontId="22" fillId="0" borderId="8" xfId="5" applyNumberFormat="1" applyFont="1" applyBorder="1" applyAlignment="1">
      <alignment horizontal="center" vertical="center"/>
    </xf>
    <xf numFmtId="172" fontId="22" fillId="0" borderId="8" xfId="5" applyNumberFormat="1" applyFont="1" applyBorder="1" applyAlignment="1">
      <alignment horizontal="center" vertical="center"/>
    </xf>
    <xf numFmtId="166" fontId="22" fillId="0" borderId="8" xfId="5" applyNumberFormat="1" applyFont="1" applyBorder="1" applyAlignment="1">
      <alignment horizontal="center" vertical="center"/>
    </xf>
    <xf numFmtId="168" fontId="19" fillId="0" borderId="0" xfId="5" applyNumberFormat="1" applyFont="1" applyAlignment="1">
      <alignment vertical="center"/>
    </xf>
    <xf numFmtId="166" fontId="3" fillId="0" borderId="0" xfId="5" applyNumberFormat="1" applyFont="1" applyAlignment="1" applyProtection="1">
      <alignment vertical="center"/>
      <protection locked="0"/>
    </xf>
    <xf numFmtId="171" fontId="19" fillId="0" borderId="0" xfId="5" applyNumberFormat="1" applyFont="1" applyAlignment="1" applyProtection="1">
      <alignment vertical="center"/>
      <protection locked="0"/>
    </xf>
    <xf numFmtId="173" fontId="17" fillId="0" borderId="5" xfId="5" applyNumberFormat="1" applyFont="1" applyBorder="1" applyAlignment="1">
      <alignment vertical="center"/>
    </xf>
    <xf numFmtId="172" fontId="19" fillId="0" borderId="5" xfId="5" applyNumberFormat="1" applyFont="1" applyBorder="1" applyAlignment="1" applyProtection="1">
      <alignment vertical="center"/>
      <protection locked="0"/>
    </xf>
    <xf numFmtId="171" fontId="17" fillId="0" borderId="5" xfId="5" applyNumberFormat="1" applyFont="1" applyBorder="1" applyAlignment="1">
      <alignment vertical="center"/>
    </xf>
    <xf numFmtId="2" fontId="3" fillId="0" borderId="9" xfId="5" applyNumberFormat="1" applyFont="1" applyBorder="1" applyAlignment="1">
      <alignment horizontal="right" vertical="center"/>
    </xf>
    <xf numFmtId="170" fontId="3" fillId="0" borderId="9" xfId="5" applyNumberFormat="1" applyFont="1" applyBorder="1" applyAlignment="1">
      <alignment horizontal="center" vertical="center"/>
    </xf>
    <xf numFmtId="170" fontId="3" fillId="0" borderId="9" xfId="5" applyNumberFormat="1" applyFont="1" applyBorder="1" applyAlignment="1">
      <alignment horizontal="left" vertical="center"/>
    </xf>
    <xf numFmtId="170" fontId="3" fillId="0" borderId="9" xfId="5" applyNumberFormat="1" applyFont="1" applyBorder="1" applyAlignment="1">
      <alignment horizontal="left" vertical="center" wrapText="1"/>
    </xf>
    <xf numFmtId="170" fontId="3" fillId="0" borderId="10" xfId="5" applyNumberFormat="1" applyFont="1" applyBorder="1" applyAlignment="1">
      <alignment horizontal="center" vertical="center"/>
    </xf>
    <xf numFmtId="170" fontId="3" fillId="0" borderId="10" xfId="5" applyNumberFormat="1" applyFont="1" applyBorder="1" applyAlignment="1">
      <alignment horizontal="left" vertical="center"/>
    </xf>
    <xf numFmtId="170" fontId="3" fillId="0" borderId="10" xfId="5" applyNumberFormat="1" applyFont="1" applyBorder="1" applyAlignment="1">
      <alignment horizontal="left" vertical="center" wrapText="1"/>
    </xf>
    <xf numFmtId="2" fontId="3" fillId="0" borderId="10" xfId="5" applyNumberFormat="1" applyFont="1" applyBorder="1" applyAlignment="1">
      <alignment horizontal="right" vertical="center"/>
    </xf>
    <xf numFmtId="173" fontId="19" fillId="0" borderId="5" xfId="5" applyNumberFormat="1" applyFont="1" applyBorder="1" applyAlignment="1" applyProtection="1">
      <alignment vertical="center"/>
      <protection locked="0"/>
    </xf>
    <xf numFmtId="165" fontId="19" fillId="0" borderId="5" xfId="5" applyNumberFormat="1" applyFont="1" applyBorder="1" applyAlignment="1" applyProtection="1">
      <alignment vertical="center"/>
      <protection locked="0"/>
    </xf>
    <xf numFmtId="168" fontId="3" fillId="0" borderId="0" xfId="5" applyNumberFormat="1" applyFont="1" applyAlignment="1">
      <alignment vertical="center"/>
    </xf>
    <xf numFmtId="173" fontId="19" fillId="0" borderId="0" xfId="5" applyNumberFormat="1" applyFont="1" applyAlignment="1" applyProtection="1">
      <alignment vertical="center"/>
      <protection locked="0"/>
    </xf>
    <xf numFmtId="166" fontId="33" fillId="0" borderId="5" xfId="5" applyNumberFormat="1" applyFont="1" applyBorder="1" applyAlignment="1" applyProtection="1">
      <alignment vertical="center"/>
      <protection locked="0"/>
    </xf>
    <xf numFmtId="2" fontId="34" fillId="0" borderId="5" xfId="5" applyNumberFormat="1" applyFont="1" applyBorder="1" applyAlignment="1">
      <alignment vertical="center"/>
    </xf>
    <xf numFmtId="0" fontId="5" fillId="0" borderId="1" xfId="5" applyFont="1" applyBorder="1" applyAlignment="1" applyProtection="1">
      <alignment horizontal="center" vertical="center" wrapText="1"/>
      <protection locked="0"/>
    </xf>
    <xf numFmtId="0" fontId="5" fillId="0" borderId="1" xfId="5" applyFont="1" applyBorder="1" applyAlignment="1" applyProtection="1">
      <alignment horizontal="left" vertical="center" wrapText="1"/>
      <protection locked="0"/>
    </xf>
    <xf numFmtId="164" fontId="5" fillId="0" borderId="1" xfId="5" applyNumberFormat="1" applyFont="1" applyBorder="1" applyAlignment="1" applyProtection="1">
      <alignment horizontal="right" vertical="center"/>
      <protection locked="0"/>
    </xf>
    <xf numFmtId="0" fontId="6" fillId="0" borderId="0" xfId="5" applyFont="1" applyAlignment="1" applyProtection="1">
      <alignment horizontal="center" wrapText="1"/>
      <protection locked="0"/>
    </xf>
    <xf numFmtId="0" fontId="6" fillId="0" borderId="0" xfId="5" applyFont="1" applyAlignment="1" applyProtection="1">
      <alignment horizontal="left" wrapText="1"/>
      <protection locked="0"/>
    </xf>
    <xf numFmtId="164" fontId="6" fillId="0" borderId="0" xfId="5" applyNumberFormat="1" applyFont="1" applyAlignment="1" applyProtection="1">
      <alignment horizontal="right"/>
      <protection locked="0"/>
    </xf>
    <xf numFmtId="0" fontId="35" fillId="0" borderId="0" xfId="5" applyFont="1"/>
    <xf numFmtId="0" fontId="36" fillId="0" borderId="0" xfId="5" applyFont="1"/>
    <xf numFmtId="172" fontId="17" fillId="0" borderId="0" xfId="5" applyNumberFormat="1" applyFont="1"/>
    <xf numFmtId="2" fontId="22" fillId="0" borderId="0" xfId="5" applyNumberFormat="1" applyFont="1"/>
    <xf numFmtId="172" fontId="22" fillId="0" borderId="0" xfId="5" applyNumberFormat="1" applyFont="1"/>
    <xf numFmtId="165" fontId="30" fillId="0" borderId="0" xfId="5" applyNumberFormat="1" applyFont="1" applyAlignment="1">
      <alignment vertical="center"/>
    </xf>
    <xf numFmtId="168" fontId="17" fillId="0" borderId="5" xfId="5" applyNumberFormat="1" applyFont="1" applyBorder="1" applyAlignment="1">
      <alignment vertical="center"/>
    </xf>
    <xf numFmtId="172" fontId="17" fillId="0" borderId="5" xfId="5" applyNumberFormat="1" applyFont="1" applyBorder="1" applyAlignment="1">
      <alignment vertical="center"/>
    </xf>
    <xf numFmtId="0" fontId="13" fillId="0" borderId="0" xfId="5"/>
    <xf numFmtId="2" fontId="13" fillId="0" borderId="0" xfId="5" applyNumberFormat="1"/>
    <xf numFmtId="172" fontId="13" fillId="0" borderId="0" xfId="5" applyNumberFormat="1"/>
    <xf numFmtId="0" fontId="3" fillId="0" borderId="0" xfId="3" applyFont="1" applyAlignment="1" applyProtection="1">
      <alignment horizontal="left"/>
    </xf>
    <xf numFmtId="37" fontId="5" fillId="0" borderId="0" xfId="3" applyNumberFormat="1" applyFont="1" applyBorder="1" applyAlignment="1">
      <alignment horizontal="center"/>
      <protection locked="0"/>
    </xf>
    <xf numFmtId="0" fontId="5" fillId="0" borderId="0" xfId="3" applyFont="1" applyBorder="1" applyAlignment="1">
      <alignment horizontal="left" wrapText="1"/>
      <protection locked="0"/>
    </xf>
    <xf numFmtId="164" fontId="5" fillId="0" borderId="0" xfId="3" applyNumberFormat="1" applyFont="1" applyBorder="1" applyAlignment="1">
      <alignment horizontal="right"/>
      <protection locked="0"/>
    </xf>
    <xf numFmtId="164" fontId="37" fillId="0" borderId="0" xfId="3" applyNumberFormat="1" applyFont="1" applyBorder="1" applyAlignment="1">
      <alignment horizontal="right"/>
      <protection locked="0"/>
    </xf>
    <xf numFmtId="164" fontId="38" fillId="0" borderId="0" xfId="3" applyNumberFormat="1" applyFont="1" applyAlignment="1">
      <alignment horizontal="right"/>
      <protection locked="0"/>
    </xf>
    <xf numFmtId="0" fontId="39" fillId="0" borderId="0" xfId="5" applyFont="1"/>
    <xf numFmtId="0" fontId="25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40" fillId="0" borderId="2" xfId="5" applyFont="1" applyBorder="1" applyAlignment="1">
      <alignment horizontal="centerContinuous" vertical="center"/>
    </xf>
    <xf numFmtId="9" fontId="40" fillId="0" borderId="4" xfId="5" applyNumberFormat="1" applyFont="1" applyBorder="1" applyAlignment="1">
      <alignment horizontal="center" vertical="center"/>
    </xf>
    <xf numFmtId="4" fontId="41" fillId="0" borderId="5" xfId="5" applyNumberFormat="1" applyFont="1" applyBorder="1" applyAlignment="1">
      <alignment vertical="center"/>
    </xf>
    <xf numFmtId="4" fontId="42" fillId="0" borderId="5" xfId="5" applyNumberFormat="1" applyFont="1" applyBorder="1" applyAlignment="1" applyProtection="1">
      <alignment vertical="center"/>
      <protection locked="0"/>
    </xf>
    <xf numFmtId="4" fontId="42" fillId="0" borderId="0" xfId="5" applyNumberFormat="1" applyFont="1" applyAlignment="1" applyProtection="1">
      <alignment vertical="center"/>
      <protection locked="0"/>
    </xf>
    <xf numFmtId="4" fontId="25" fillId="0" borderId="0" xfId="5" applyNumberFormat="1" applyFont="1" applyAlignment="1" applyProtection="1">
      <alignment vertical="center"/>
      <protection locked="0"/>
    </xf>
    <xf numFmtId="0" fontId="40" fillId="0" borderId="0" xfId="5" applyFont="1"/>
    <xf numFmtId="0" fontId="29" fillId="0" borderId="0" xfId="5" applyFont="1" applyAlignment="1">
      <alignment vertical="center"/>
    </xf>
    <xf numFmtId="9" fontId="16" fillId="0" borderId="4" xfId="5" applyNumberFormat="1" applyFont="1" applyBorder="1" applyAlignment="1">
      <alignment horizontal="center" vertical="center"/>
    </xf>
    <xf numFmtId="4" fontId="16" fillId="0" borderId="5" xfId="5" applyNumberFormat="1" applyFont="1" applyBorder="1" applyAlignment="1">
      <alignment vertical="center"/>
    </xf>
    <xf numFmtId="4" fontId="16" fillId="0" borderId="0" xfId="5" applyNumberFormat="1" applyFont="1" applyAlignment="1">
      <alignment vertical="center"/>
    </xf>
    <xf numFmtId="0" fontId="25" fillId="0" borderId="0" xfId="5" applyFont="1"/>
    <xf numFmtId="0" fontId="29" fillId="0" borderId="0" xfId="5" applyFont="1"/>
    <xf numFmtId="0" fontId="25" fillId="0" borderId="0" xfId="3" applyFont="1" applyAlignment="1" applyProtection="1">
      <alignment horizontal="left"/>
    </xf>
    <xf numFmtId="0" fontId="9" fillId="0" borderId="0" xfId="3" applyFont="1" applyAlignment="1" applyProtection="1">
      <alignment horizontal="center"/>
    </xf>
    <xf numFmtId="0" fontId="9" fillId="0" borderId="0" xfId="3" applyFont="1" applyAlignment="1" applyProtection="1">
      <alignment horizontal="center" vertical="center"/>
    </xf>
    <xf numFmtId="0" fontId="3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horizontal="left" vertical="center" wrapText="1"/>
    </xf>
  </cellXfs>
  <cellStyles count="6">
    <cellStyle name="Normálna" xfId="0" builtinId="0"/>
    <cellStyle name="Normálna 2" xfId="1"/>
    <cellStyle name="Normálna 2 2" xfId="3"/>
    <cellStyle name="Normálna 3" xfId="2"/>
    <cellStyle name="Normálna 4" xfId="4"/>
    <cellStyle name="Normálna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showGridLines="0" showZeros="0" tabSelected="1" workbookViewId="0">
      <pane ySplit="7" topLeftCell="A113" activePane="bottomLeft" state="frozen"/>
      <selection pane="bottomLeft" activeCell="D90" sqref="D90"/>
    </sheetView>
  </sheetViews>
  <sheetFormatPr defaultRowHeight="12.75"/>
  <cols>
    <col min="1" max="1" width="4.85546875" style="178" customWidth="1"/>
    <col min="2" max="2" width="10" style="178" customWidth="1"/>
    <col min="3" max="3" width="72.42578125" style="178" customWidth="1"/>
    <col min="4" max="4" width="4.28515625" style="178" customWidth="1"/>
    <col min="5" max="5" width="8.5703125" style="179" customWidth="1"/>
    <col min="6" max="6" width="1.5703125" style="178" customWidth="1"/>
    <col min="7" max="7" width="7.7109375" style="246" customWidth="1"/>
    <col min="8" max="8" width="10.85546875" style="178" customWidth="1"/>
    <col min="9" max="9" width="8.140625" style="178" customWidth="1"/>
    <col min="10" max="10" width="10" style="178" customWidth="1"/>
    <col min="11" max="256" width="9.140625" style="178"/>
    <col min="257" max="257" width="4.85546875" style="178" customWidth="1"/>
    <col min="258" max="258" width="10" style="178" customWidth="1"/>
    <col min="259" max="259" width="72.42578125" style="178" customWidth="1"/>
    <col min="260" max="260" width="4.28515625" style="178" customWidth="1"/>
    <col min="261" max="261" width="7.85546875" style="178" customWidth="1"/>
    <col min="262" max="262" width="0" style="178" hidden="1" customWidth="1"/>
    <col min="263" max="263" width="7.7109375" style="178" customWidth="1"/>
    <col min="264" max="264" width="10.85546875" style="178" customWidth="1"/>
    <col min="265" max="265" width="8.140625" style="178" customWidth="1"/>
    <col min="266" max="266" width="10" style="178" customWidth="1"/>
    <col min="267" max="512" width="9.140625" style="178"/>
    <col min="513" max="513" width="4.85546875" style="178" customWidth="1"/>
    <col min="514" max="514" width="10" style="178" customWidth="1"/>
    <col min="515" max="515" width="72.42578125" style="178" customWidth="1"/>
    <col min="516" max="516" width="4.28515625" style="178" customWidth="1"/>
    <col min="517" max="517" width="7.85546875" style="178" customWidth="1"/>
    <col min="518" max="518" width="0" style="178" hidden="1" customWidth="1"/>
    <col min="519" max="519" width="7.7109375" style="178" customWidth="1"/>
    <col min="520" max="520" width="10.85546875" style="178" customWidth="1"/>
    <col min="521" max="521" width="8.140625" style="178" customWidth="1"/>
    <col min="522" max="522" width="10" style="178" customWidth="1"/>
    <col min="523" max="768" width="9.140625" style="178"/>
    <col min="769" max="769" width="4.85546875" style="178" customWidth="1"/>
    <col min="770" max="770" width="10" style="178" customWidth="1"/>
    <col min="771" max="771" width="72.42578125" style="178" customWidth="1"/>
    <col min="772" max="772" width="4.28515625" style="178" customWidth="1"/>
    <col min="773" max="773" width="7.85546875" style="178" customWidth="1"/>
    <col min="774" max="774" width="0" style="178" hidden="1" customWidth="1"/>
    <col min="775" max="775" width="7.7109375" style="178" customWidth="1"/>
    <col min="776" max="776" width="10.85546875" style="178" customWidth="1"/>
    <col min="777" max="777" width="8.140625" style="178" customWidth="1"/>
    <col min="778" max="778" width="10" style="178" customWidth="1"/>
    <col min="779" max="1024" width="9.140625" style="178"/>
    <col min="1025" max="1025" width="4.85546875" style="178" customWidth="1"/>
    <col min="1026" max="1026" width="10" style="178" customWidth="1"/>
    <col min="1027" max="1027" width="72.42578125" style="178" customWidth="1"/>
    <col min="1028" max="1028" width="4.28515625" style="178" customWidth="1"/>
    <col min="1029" max="1029" width="7.85546875" style="178" customWidth="1"/>
    <col min="1030" max="1030" width="0" style="178" hidden="1" customWidth="1"/>
    <col min="1031" max="1031" width="7.7109375" style="178" customWidth="1"/>
    <col min="1032" max="1032" width="10.85546875" style="178" customWidth="1"/>
    <col min="1033" max="1033" width="8.140625" style="178" customWidth="1"/>
    <col min="1034" max="1034" width="10" style="178" customWidth="1"/>
    <col min="1035" max="1280" width="9.140625" style="178"/>
    <col min="1281" max="1281" width="4.85546875" style="178" customWidth="1"/>
    <col min="1282" max="1282" width="10" style="178" customWidth="1"/>
    <col min="1283" max="1283" width="72.42578125" style="178" customWidth="1"/>
    <col min="1284" max="1284" width="4.28515625" style="178" customWidth="1"/>
    <col min="1285" max="1285" width="7.85546875" style="178" customWidth="1"/>
    <col min="1286" max="1286" width="0" style="178" hidden="1" customWidth="1"/>
    <col min="1287" max="1287" width="7.7109375" style="178" customWidth="1"/>
    <col min="1288" max="1288" width="10.85546875" style="178" customWidth="1"/>
    <col min="1289" max="1289" width="8.140625" style="178" customWidth="1"/>
    <col min="1290" max="1290" width="10" style="178" customWidth="1"/>
    <col min="1291" max="1536" width="9.140625" style="178"/>
    <col min="1537" max="1537" width="4.85546875" style="178" customWidth="1"/>
    <col min="1538" max="1538" width="10" style="178" customWidth="1"/>
    <col min="1539" max="1539" width="72.42578125" style="178" customWidth="1"/>
    <col min="1540" max="1540" width="4.28515625" style="178" customWidth="1"/>
    <col min="1541" max="1541" width="7.85546875" style="178" customWidth="1"/>
    <col min="1542" max="1542" width="0" style="178" hidden="1" customWidth="1"/>
    <col min="1543" max="1543" width="7.7109375" style="178" customWidth="1"/>
    <col min="1544" max="1544" width="10.85546875" style="178" customWidth="1"/>
    <col min="1545" max="1545" width="8.140625" style="178" customWidth="1"/>
    <col min="1546" max="1546" width="10" style="178" customWidth="1"/>
    <col min="1547" max="1792" width="9.140625" style="178"/>
    <col min="1793" max="1793" width="4.85546875" style="178" customWidth="1"/>
    <col min="1794" max="1794" width="10" style="178" customWidth="1"/>
    <col min="1795" max="1795" width="72.42578125" style="178" customWidth="1"/>
    <col min="1796" max="1796" width="4.28515625" style="178" customWidth="1"/>
    <col min="1797" max="1797" width="7.85546875" style="178" customWidth="1"/>
    <col min="1798" max="1798" width="0" style="178" hidden="1" customWidth="1"/>
    <col min="1799" max="1799" width="7.7109375" style="178" customWidth="1"/>
    <col min="1800" max="1800" width="10.85546875" style="178" customWidth="1"/>
    <col min="1801" max="1801" width="8.140625" style="178" customWidth="1"/>
    <col min="1802" max="1802" width="10" style="178" customWidth="1"/>
    <col min="1803" max="2048" width="9.140625" style="178"/>
    <col min="2049" max="2049" width="4.85546875" style="178" customWidth="1"/>
    <col min="2050" max="2050" width="10" style="178" customWidth="1"/>
    <col min="2051" max="2051" width="72.42578125" style="178" customWidth="1"/>
    <col min="2052" max="2052" width="4.28515625" style="178" customWidth="1"/>
    <col min="2053" max="2053" width="7.85546875" style="178" customWidth="1"/>
    <col min="2054" max="2054" width="0" style="178" hidden="1" customWidth="1"/>
    <col min="2055" max="2055" width="7.7109375" style="178" customWidth="1"/>
    <col min="2056" max="2056" width="10.85546875" style="178" customWidth="1"/>
    <col min="2057" max="2057" width="8.140625" style="178" customWidth="1"/>
    <col min="2058" max="2058" width="10" style="178" customWidth="1"/>
    <col min="2059" max="2304" width="9.140625" style="178"/>
    <col min="2305" max="2305" width="4.85546875" style="178" customWidth="1"/>
    <col min="2306" max="2306" width="10" style="178" customWidth="1"/>
    <col min="2307" max="2307" width="72.42578125" style="178" customWidth="1"/>
    <col min="2308" max="2308" width="4.28515625" style="178" customWidth="1"/>
    <col min="2309" max="2309" width="7.85546875" style="178" customWidth="1"/>
    <col min="2310" max="2310" width="0" style="178" hidden="1" customWidth="1"/>
    <col min="2311" max="2311" width="7.7109375" style="178" customWidth="1"/>
    <col min="2312" max="2312" width="10.85546875" style="178" customWidth="1"/>
    <col min="2313" max="2313" width="8.140625" style="178" customWidth="1"/>
    <col min="2314" max="2314" width="10" style="178" customWidth="1"/>
    <col min="2315" max="2560" width="9.140625" style="178"/>
    <col min="2561" max="2561" width="4.85546875" style="178" customWidth="1"/>
    <col min="2562" max="2562" width="10" style="178" customWidth="1"/>
    <col min="2563" max="2563" width="72.42578125" style="178" customWidth="1"/>
    <col min="2564" max="2564" width="4.28515625" style="178" customWidth="1"/>
    <col min="2565" max="2565" width="7.85546875" style="178" customWidth="1"/>
    <col min="2566" max="2566" width="0" style="178" hidden="1" customWidth="1"/>
    <col min="2567" max="2567" width="7.7109375" style="178" customWidth="1"/>
    <col min="2568" max="2568" width="10.85546875" style="178" customWidth="1"/>
    <col min="2569" max="2569" width="8.140625" style="178" customWidth="1"/>
    <col min="2570" max="2570" width="10" style="178" customWidth="1"/>
    <col min="2571" max="2816" width="9.140625" style="178"/>
    <col min="2817" max="2817" width="4.85546875" style="178" customWidth="1"/>
    <col min="2818" max="2818" width="10" style="178" customWidth="1"/>
    <col min="2819" max="2819" width="72.42578125" style="178" customWidth="1"/>
    <col min="2820" max="2820" width="4.28515625" style="178" customWidth="1"/>
    <col min="2821" max="2821" width="7.85546875" style="178" customWidth="1"/>
    <col min="2822" max="2822" width="0" style="178" hidden="1" customWidth="1"/>
    <col min="2823" max="2823" width="7.7109375" style="178" customWidth="1"/>
    <col min="2824" max="2824" width="10.85546875" style="178" customWidth="1"/>
    <col min="2825" max="2825" width="8.140625" style="178" customWidth="1"/>
    <col min="2826" max="2826" width="10" style="178" customWidth="1"/>
    <col min="2827" max="3072" width="9.140625" style="178"/>
    <col min="3073" max="3073" width="4.85546875" style="178" customWidth="1"/>
    <col min="3074" max="3074" width="10" style="178" customWidth="1"/>
    <col min="3075" max="3075" width="72.42578125" style="178" customWidth="1"/>
    <col min="3076" max="3076" width="4.28515625" style="178" customWidth="1"/>
    <col min="3077" max="3077" width="7.85546875" style="178" customWidth="1"/>
    <col min="3078" max="3078" width="0" style="178" hidden="1" customWidth="1"/>
    <col min="3079" max="3079" width="7.7109375" style="178" customWidth="1"/>
    <col min="3080" max="3080" width="10.85546875" style="178" customWidth="1"/>
    <col min="3081" max="3081" width="8.140625" style="178" customWidth="1"/>
    <col min="3082" max="3082" width="10" style="178" customWidth="1"/>
    <col min="3083" max="3328" width="9.140625" style="178"/>
    <col min="3329" max="3329" width="4.85546875" style="178" customWidth="1"/>
    <col min="3330" max="3330" width="10" style="178" customWidth="1"/>
    <col min="3331" max="3331" width="72.42578125" style="178" customWidth="1"/>
    <col min="3332" max="3332" width="4.28515625" style="178" customWidth="1"/>
    <col min="3333" max="3333" width="7.85546875" style="178" customWidth="1"/>
    <col min="3334" max="3334" width="0" style="178" hidden="1" customWidth="1"/>
    <col min="3335" max="3335" width="7.7109375" style="178" customWidth="1"/>
    <col min="3336" max="3336" width="10.85546875" style="178" customWidth="1"/>
    <col min="3337" max="3337" width="8.140625" style="178" customWidth="1"/>
    <col min="3338" max="3338" width="10" style="178" customWidth="1"/>
    <col min="3339" max="3584" width="9.140625" style="178"/>
    <col min="3585" max="3585" width="4.85546875" style="178" customWidth="1"/>
    <col min="3586" max="3586" width="10" style="178" customWidth="1"/>
    <col min="3587" max="3587" width="72.42578125" style="178" customWidth="1"/>
    <col min="3588" max="3588" width="4.28515625" style="178" customWidth="1"/>
    <col min="3589" max="3589" width="7.85546875" style="178" customWidth="1"/>
    <col min="3590" max="3590" width="0" style="178" hidden="1" customWidth="1"/>
    <col min="3591" max="3591" width="7.7109375" style="178" customWidth="1"/>
    <col min="3592" max="3592" width="10.85546875" style="178" customWidth="1"/>
    <col min="3593" max="3593" width="8.140625" style="178" customWidth="1"/>
    <col min="3594" max="3594" width="10" style="178" customWidth="1"/>
    <col min="3595" max="3840" width="9.140625" style="178"/>
    <col min="3841" max="3841" width="4.85546875" style="178" customWidth="1"/>
    <col min="3842" max="3842" width="10" style="178" customWidth="1"/>
    <col min="3843" max="3843" width="72.42578125" style="178" customWidth="1"/>
    <col min="3844" max="3844" width="4.28515625" style="178" customWidth="1"/>
    <col min="3845" max="3845" width="7.85546875" style="178" customWidth="1"/>
    <col min="3846" max="3846" width="0" style="178" hidden="1" customWidth="1"/>
    <col min="3847" max="3847" width="7.7109375" style="178" customWidth="1"/>
    <col min="3848" max="3848" width="10.85546875" style="178" customWidth="1"/>
    <col min="3849" max="3849" width="8.140625" style="178" customWidth="1"/>
    <col min="3850" max="3850" width="10" style="178" customWidth="1"/>
    <col min="3851" max="4096" width="9.140625" style="178"/>
    <col min="4097" max="4097" width="4.85546875" style="178" customWidth="1"/>
    <col min="4098" max="4098" width="10" style="178" customWidth="1"/>
    <col min="4099" max="4099" width="72.42578125" style="178" customWidth="1"/>
    <col min="4100" max="4100" width="4.28515625" style="178" customWidth="1"/>
    <col min="4101" max="4101" width="7.85546875" style="178" customWidth="1"/>
    <col min="4102" max="4102" width="0" style="178" hidden="1" customWidth="1"/>
    <col min="4103" max="4103" width="7.7109375" style="178" customWidth="1"/>
    <col min="4104" max="4104" width="10.85546875" style="178" customWidth="1"/>
    <col min="4105" max="4105" width="8.140625" style="178" customWidth="1"/>
    <col min="4106" max="4106" width="10" style="178" customWidth="1"/>
    <col min="4107" max="4352" width="9.140625" style="178"/>
    <col min="4353" max="4353" width="4.85546875" style="178" customWidth="1"/>
    <col min="4354" max="4354" width="10" style="178" customWidth="1"/>
    <col min="4355" max="4355" width="72.42578125" style="178" customWidth="1"/>
    <col min="4356" max="4356" width="4.28515625" style="178" customWidth="1"/>
    <col min="4357" max="4357" width="7.85546875" style="178" customWidth="1"/>
    <col min="4358" max="4358" width="0" style="178" hidden="1" customWidth="1"/>
    <col min="4359" max="4359" width="7.7109375" style="178" customWidth="1"/>
    <col min="4360" max="4360" width="10.85546875" style="178" customWidth="1"/>
    <col min="4361" max="4361" width="8.140625" style="178" customWidth="1"/>
    <col min="4362" max="4362" width="10" style="178" customWidth="1"/>
    <col min="4363" max="4608" width="9.140625" style="178"/>
    <col min="4609" max="4609" width="4.85546875" style="178" customWidth="1"/>
    <col min="4610" max="4610" width="10" style="178" customWidth="1"/>
    <col min="4611" max="4611" width="72.42578125" style="178" customWidth="1"/>
    <col min="4612" max="4612" width="4.28515625" style="178" customWidth="1"/>
    <col min="4613" max="4613" width="7.85546875" style="178" customWidth="1"/>
    <col min="4614" max="4614" width="0" style="178" hidden="1" customWidth="1"/>
    <col min="4615" max="4615" width="7.7109375" style="178" customWidth="1"/>
    <col min="4616" max="4616" width="10.85546875" style="178" customWidth="1"/>
    <col min="4617" max="4617" width="8.140625" style="178" customWidth="1"/>
    <col min="4618" max="4618" width="10" style="178" customWidth="1"/>
    <col min="4619" max="4864" width="9.140625" style="178"/>
    <col min="4865" max="4865" width="4.85546875" style="178" customWidth="1"/>
    <col min="4866" max="4866" width="10" style="178" customWidth="1"/>
    <col min="4867" max="4867" width="72.42578125" style="178" customWidth="1"/>
    <col min="4868" max="4868" width="4.28515625" style="178" customWidth="1"/>
    <col min="4869" max="4869" width="7.85546875" style="178" customWidth="1"/>
    <col min="4870" max="4870" width="0" style="178" hidden="1" customWidth="1"/>
    <col min="4871" max="4871" width="7.7109375" style="178" customWidth="1"/>
    <col min="4872" max="4872" width="10.85546875" style="178" customWidth="1"/>
    <col min="4873" max="4873" width="8.140625" style="178" customWidth="1"/>
    <col min="4874" max="4874" width="10" style="178" customWidth="1"/>
    <col min="4875" max="5120" width="9.140625" style="178"/>
    <col min="5121" max="5121" width="4.85546875" style="178" customWidth="1"/>
    <col min="5122" max="5122" width="10" style="178" customWidth="1"/>
    <col min="5123" max="5123" width="72.42578125" style="178" customWidth="1"/>
    <col min="5124" max="5124" width="4.28515625" style="178" customWidth="1"/>
    <col min="5125" max="5125" width="7.85546875" style="178" customWidth="1"/>
    <col min="5126" max="5126" width="0" style="178" hidden="1" customWidth="1"/>
    <col min="5127" max="5127" width="7.7109375" style="178" customWidth="1"/>
    <col min="5128" max="5128" width="10.85546875" style="178" customWidth="1"/>
    <col min="5129" max="5129" width="8.140625" style="178" customWidth="1"/>
    <col min="5130" max="5130" width="10" style="178" customWidth="1"/>
    <col min="5131" max="5376" width="9.140625" style="178"/>
    <col min="5377" max="5377" width="4.85546875" style="178" customWidth="1"/>
    <col min="5378" max="5378" width="10" style="178" customWidth="1"/>
    <col min="5379" max="5379" width="72.42578125" style="178" customWidth="1"/>
    <col min="5380" max="5380" width="4.28515625" style="178" customWidth="1"/>
    <col min="5381" max="5381" width="7.85546875" style="178" customWidth="1"/>
    <col min="5382" max="5382" width="0" style="178" hidden="1" customWidth="1"/>
    <col min="5383" max="5383" width="7.7109375" style="178" customWidth="1"/>
    <col min="5384" max="5384" width="10.85546875" style="178" customWidth="1"/>
    <col min="5385" max="5385" width="8.140625" style="178" customWidth="1"/>
    <col min="5386" max="5386" width="10" style="178" customWidth="1"/>
    <col min="5387" max="5632" width="9.140625" style="178"/>
    <col min="5633" max="5633" width="4.85546875" style="178" customWidth="1"/>
    <col min="5634" max="5634" width="10" style="178" customWidth="1"/>
    <col min="5635" max="5635" width="72.42578125" style="178" customWidth="1"/>
    <col min="5636" max="5636" width="4.28515625" style="178" customWidth="1"/>
    <col min="5637" max="5637" width="7.85546875" style="178" customWidth="1"/>
    <col min="5638" max="5638" width="0" style="178" hidden="1" customWidth="1"/>
    <col min="5639" max="5639" width="7.7109375" style="178" customWidth="1"/>
    <col min="5640" max="5640" width="10.85546875" style="178" customWidth="1"/>
    <col min="5641" max="5641" width="8.140625" style="178" customWidth="1"/>
    <col min="5642" max="5642" width="10" style="178" customWidth="1"/>
    <col min="5643" max="5888" width="9.140625" style="178"/>
    <col min="5889" max="5889" width="4.85546875" style="178" customWidth="1"/>
    <col min="5890" max="5890" width="10" style="178" customWidth="1"/>
    <col min="5891" max="5891" width="72.42578125" style="178" customWidth="1"/>
    <col min="5892" max="5892" width="4.28515625" style="178" customWidth="1"/>
    <col min="5893" max="5893" width="7.85546875" style="178" customWidth="1"/>
    <col min="5894" max="5894" width="0" style="178" hidden="1" customWidth="1"/>
    <col min="5895" max="5895" width="7.7109375" style="178" customWidth="1"/>
    <col min="5896" max="5896" width="10.85546875" style="178" customWidth="1"/>
    <col min="5897" max="5897" width="8.140625" style="178" customWidth="1"/>
    <col min="5898" max="5898" width="10" style="178" customWidth="1"/>
    <col min="5899" max="6144" width="9.140625" style="178"/>
    <col min="6145" max="6145" width="4.85546875" style="178" customWidth="1"/>
    <col min="6146" max="6146" width="10" style="178" customWidth="1"/>
    <col min="6147" max="6147" width="72.42578125" style="178" customWidth="1"/>
    <col min="6148" max="6148" width="4.28515625" style="178" customWidth="1"/>
    <col min="6149" max="6149" width="7.85546875" style="178" customWidth="1"/>
    <col min="6150" max="6150" width="0" style="178" hidden="1" customWidth="1"/>
    <col min="6151" max="6151" width="7.7109375" style="178" customWidth="1"/>
    <col min="6152" max="6152" width="10.85546875" style="178" customWidth="1"/>
    <col min="6153" max="6153" width="8.140625" style="178" customWidth="1"/>
    <col min="6154" max="6154" width="10" style="178" customWidth="1"/>
    <col min="6155" max="6400" width="9.140625" style="178"/>
    <col min="6401" max="6401" width="4.85546875" style="178" customWidth="1"/>
    <col min="6402" max="6402" width="10" style="178" customWidth="1"/>
    <col min="6403" max="6403" width="72.42578125" style="178" customWidth="1"/>
    <col min="6404" max="6404" width="4.28515625" style="178" customWidth="1"/>
    <col min="6405" max="6405" width="7.85546875" style="178" customWidth="1"/>
    <col min="6406" max="6406" width="0" style="178" hidden="1" customWidth="1"/>
    <col min="6407" max="6407" width="7.7109375" style="178" customWidth="1"/>
    <col min="6408" max="6408" width="10.85546875" style="178" customWidth="1"/>
    <col min="6409" max="6409" width="8.140625" style="178" customWidth="1"/>
    <col min="6410" max="6410" width="10" style="178" customWidth="1"/>
    <col min="6411" max="6656" width="9.140625" style="178"/>
    <col min="6657" max="6657" width="4.85546875" style="178" customWidth="1"/>
    <col min="6658" max="6658" width="10" style="178" customWidth="1"/>
    <col min="6659" max="6659" width="72.42578125" style="178" customWidth="1"/>
    <col min="6660" max="6660" width="4.28515625" style="178" customWidth="1"/>
    <col min="6661" max="6661" width="7.85546875" style="178" customWidth="1"/>
    <col min="6662" max="6662" width="0" style="178" hidden="1" customWidth="1"/>
    <col min="6663" max="6663" width="7.7109375" style="178" customWidth="1"/>
    <col min="6664" max="6664" width="10.85546875" style="178" customWidth="1"/>
    <col min="6665" max="6665" width="8.140625" style="178" customWidth="1"/>
    <col min="6666" max="6666" width="10" style="178" customWidth="1"/>
    <col min="6667" max="6912" width="9.140625" style="178"/>
    <col min="6913" max="6913" width="4.85546875" style="178" customWidth="1"/>
    <col min="6914" max="6914" width="10" style="178" customWidth="1"/>
    <col min="6915" max="6915" width="72.42578125" style="178" customWidth="1"/>
    <col min="6916" max="6916" width="4.28515625" style="178" customWidth="1"/>
    <col min="6917" max="6917" width="7.85546875" style="178" customWidth="1"/>
    <col min="6918" max="6918" width="0" style="178" hidden="1" customWidth="1"/>
    <col min="6919" max="6919" width="7.7109375" style="178" customWidth="1"/>
    <col min="6920" max="6920" width="10.85546875" style="178" customWidth="1"/>
    <col min="6921" max="6921" width="8.140625" style="178" customWidth="1"/>
    <col min="6922" max="6922" width="10" style="178" customWidth="1"/>
    <col min="6923" max="7168" width="9.140625" style="178"/>
    <col min="7169" max="7169" width="4.85546875" style="178" customWidth="1"/>
    <col min="7170" max="7170" width="10" style="178" customWidth="1"/>
    <col min="7171" max="7171" width="72.42578125" style="178" customWidth="1"/>
    <col min="7172" max="7172" width="4.28515625" style="178" customWidth="1"/>
    <col min="7173" max="7173" width="7.85546875" style="178" customWidth="1"/>
    <col min="7174" max="7174" width="0" style="178" hidden="1" customWidth="1"/>
    <col min="7175" max="7175" width="7.7109375" style="178" customWidth="1"/>
    <col min="7176" max="7176" width="10.85546875" style="178" customWidth="1"/>
    <col min="7177" max="7177" width="8.140625" style="178" customWidth="1"/>
    <col min="7178" max="7178" width="10" style="178" customWidth="1"/>
    <col min="7179" max="7424" width="9.140625" style="178"/>
    <col min="7425" max="7425" width="4.85546875" style="178" customWidth="1"/>
    <col min="7426" max="7426" width="10" style="178" customWidth="1"/>
    <col min="7427" max="7427" width="72.42578125" style="178" customWidth="1"/>
    <col min="7428" max="7428" width="4.28515625" style="178" customWidth="1"/>
    <col min="7429" max="7429" width="7.85546875" style="178" customWidth="1"/>
    <col min="7430" max="7430" width="0" style="178" hidden="1" customWidth="1"/>
    <col min="7431" max="7431" width="7.7109375" style="178" customWidth="1"/>
    <col min="7432" max="7432" width="10.85546875" style="178" customWidth="1"/>
    <col min="7433" max="7433" width="8.140625" style="178" customWidth="1"/>
    <col min="7434" max="7434" width="10" style="178" customWidth="1"/>
    <col min="7435" max="7680" width="9.140625" style="178"/>
    <col min="7681" max="7681" width="4.85546875" style="178" customWidth="1"/>
    <col min="7682" max="7682" width="10" style="178" customWidth="1"/>
    <col min="7683" max="7683" width="72.42578125" style="178" customWidth="1"/>
    <col min="7684" max="7684" width="4.28515625" style="178" customWidth="1"/>
    <col min="7685" max="7685" width="7.85546875" style="178" customWidth="1"/>
    <col min="7686" max="7686" width="0" style="178" hidden="1" customWidth="1"/>
    <col min="7687" max="7687" width="7.7109375" style="178" customWidth="1"/>
    <col min="7688" max="7688" width="10.85546875" style="178" customWidth="1"/>
    <col min="7689" max="7689" width="8.140625" style="178" customWidth="1"/>
    <col min="7690" max="7690" width="10" style="178" customWidth="1"/>
    <col min="7691" max="7936" width="9.140625" style="178"/>
    <col min="7937" max="7937" width="4.85546875" style="178" customWidth="1"/>
    <col min="7938" max="7938" width="10" style="178" customWidth="1"/>
    <col min="7939" max="7939" width="72.42578125" style="178" customWidth="1"/>
    <col min="7940" max="7940" width="4.28515625" style="178" customWidth="1"/>
    <col min="7941" max="7941" width="7.85546875" style="178" customWidth="1"/>
    <col min="7942" max="7942" width="0" style="178" hidden="1" customWidth="1"/>
    <col min="7943" max="7943" width="7.7109375" style="178" customWidth="1"/>
    <col min="7944" max="7944" width="10.85546875" style="178" customWidth="1"/>
    <col min="7945" max="7945" width="8.140625" style="178" customWidth="1"/>
    <col min="7946" max="7946" width="10" style="178" customWidth="1"/>
    <col min="7947" max="8192" width="9.140625" style="178"/>
    <col min="8193" max="8193" width="4.85546875" style="178" customWidth="1"/>
    <col min="8194" max="8194" width="10" style="178" customWidth="1"/>
    <col min="8195" max="8195" width="72.42578125" style="178" customWidth="1"/>
    <col min="8196" max="8196" width="4.28515625" style="178" customWidth="1"/>
    <col min="8197" max="8197" width="7.85546875" style="178" customWidth="1"/>
    <col min="8198" max="8198" width="0" style="178" hidden="1" customWidth="1"/>
    <col min="8199" max="8199" width="7.7109375" style="178" customWidth="1"/>
    <col min="8200" max="8200" width="10.85546875" style="178" customWidth="1"/>
    <col min="8201" max="8201" width="8.140625" style="178" customWidth="1"/>
    <col min="8202" max="8202" width="10" style="178" customWidth="1"/>
    <col min="8203" max="8448" width="9.140625" style="178"/>
    <col min="8449" max="8449" width="4.85546875" style="178" customWidth="1"/>
    <col min="8450" max="8450" width="10" style="178" customWidth="1"/>
    <col min="8451" max="8451" width="72.42578125" style="178" customWidth="1"/>
    <col min="8452" max="8452" width="4.28515625" style="178" customWidth="1"/>
    <col min="8453" max="8453" width="7.85546875" style="178" customWidth="1"/>
    <col min="8454" max="8454" width="0" style="178" hidden="1" customWidth="1"/>
    <col min="8455" max="8455" width="7.7109375" style="178" customWidth="1"/>
    <col min="8456" max="8456" width="10.85546875" style="178" customWidth="1"/>
    <col min="8457" max="8457" width="8.140625" style="178" customWidth="1"/>
    <col min="8458" max="8458" width="10" style="178" customWidth="1"/>
    <col min="8459" max="8704" width="9.140625" style="178"/>
    <col min="8705" max="8705" width="4.85546875" style="178" customWidth="1"/>
    <col min="8706" max="8706" width="10" style="178" customWidth="1"/>
    <col min="8707" max="8707" width="72.42578125" style="178" customWidth="1"/>
    <col min="8708" max="8708" width="4.28515625" style="178" customWidth="1"/>
    <col min="8709" max="8709" width="7.85546875" style="178" customWidth="1"/>
    <col min="8710" max="8710" width="0" style="178" hidden="1" customWidth="1"/>
    <col min="8711" max="8711" width="7.7109375" style="178" customWidth="1"/>
    <col min="8712" max="8712" width="10.85546875" style="178" customWidth="1"/>
    <col min="8713" max="8713" width="8.140625" style="178" customWidth="1"/>
    <col min="8714" max="8714" width="10" style="178" customWidth="1"/>
    <col min="8715" max="8960" width="9.140625" style="178"/>
    <col min="8961" max="8961" width="4.85546875" style="178" customWidth="1"/>
    <col min="8962" max="8962" width="10" style="178" customWidth="1"/>
    <col min="8963" max="8963" width="72.42578125" style="178" customWidth="1"/>
    <col min="8964" max="8964" width="4.28515625" style="178" customWidth="1"/>
    <col min="8965" max="8965" width="7.85546875" style="178" customWidth="1"/>
    <col min="8966" max="8966" width="0" style="178" hidden="1" customWidth="1"/>
    <col min="8967" max="8967" width="7.7109375" style="178" customWidth="1"/>
    <col min="8968" max="8968" width="10.85546875" style="178" customWidth="1"/>
    <col min="8969" max="8969" width="8.140625" style="178" customWidth="1"/>
    <col min="8970" max="8970" width="10" style="178" customWidth="1"/>
    <col min="8971" max="9216" width="9.140625" style="178"/>
    <col min="9217" max="9217" width="4.85546875" style="178" customWidth="1"/>
    <col min="9218" max="9218" width="10" style="178" customWidth="1"/>
    <col min="9219" max="9219" width="72.42578125" style="178" customWidth="1"/>
    <col min="9220" max="9220" width="4.28515625" style="178" customWidth="1"/>
    <col min="9221" max="9221" width="7.85546875" style="178" customWidth="1"/>
    <col min="9222" max="9222" width="0" style="178" hidden="1" customWidth="1"/>
    <col min="9223" max="9223" width="7.7109375" style="178" customWidth="1"/>
    <col min="9224" max="9224" width="10.85546875" style="178" customWidth="1"/>
    <col min="9225" max="9225" width="8.140625" style="178" customWidth="1"/>
    <col min="9226" max="9226" width="10" style="178" customWidth="1"/>
    <col min="9227" max="9472" width="9.140625" style="178"/>
    <col min="9473" max="9473" width="4.85546875" style="178" customWidth="1"/>
    <col min="9474" max="9474" width="10" style="178" customWidth="1"/>
    <col min="9475" max="9475" width="72.42578125" style="178" customWidth="1"/>
    <col min="9476" max="9476" width="4.28515625" style="178" customWidth="1"/>
    <col min="9477" max="9477" width="7.85546875" style="178" customWidth="1"/>
    <col min="9478" max="9478" width="0" style="178" hidden="1" customWidth="1"/>
    <col min="9479" max="9479" width="7.7109375" style="178" customWidth="1"/>
    <col min="9480" max="9480" width="10.85546875" style="178" customWidth="1"/>
    <col min="9481" max="9481" width="8.140625" style="178" customWidth="1"/>
    <col min="9482" max="9482" width="10" style="178" customWidth="1"/>
    <col min="9483" max="9728" width="9.140625" style="178"/>
    <col min="9729" max="9729" width="4.85546875" style="178" customWidth="1"/>
    <col min="9730" max="9730" width="10" style="178" customWidth="1"/>
    <col min="9731" max="9731" width="72.42578125" style="178" customWidth="1"/>
    <col min="9732" max="9732" width="4.28515625" style="178" customWidth="1"/>
    <col min="9733" max="9733" width="7.85546875" style="178" customWidth="1"/>
    <col min="9734" max="9734" width="0" style="178" hidden="1" customWidth="1"/>
    <col min="9735" max="9735" width="7.7109375" style="178" customWidth="1"/>
    <col min="9736" max="9736" width="10.85546875" style="178" customWidth="1"/>
    <col min="9737" max="9737" width="8.140625" style="178" customWidth="1"/>
    <col min="9738" max="9738" width="10" style="178" customWidth="1"/>
    <col min="9739" max="9984" width="9.140625" style="178"/>
    <col min="9985" max="9985" width="4.85546875" style="178" customWidth="1"/>
    <col min="9986" max="9986" width="10" style="178" customWidth="1"/>
    <col min="9987" max="9987" width="72.42578125" style="178" customWidth="1"/>
    <col min="9988" max="9988" width="4.28515625" style="178" customWidth="1"/>
    <col min="9989" max="9989" width="7.85546875" style="178" customWidth="1"/>
    <col min="9990" max="9990" width="0" style="178" hidden="1" customWidth="1"/>
    <col min="9991" max="9991" width="7.7109375" style="178" customWidth="1"/>
    <col min="9992" max="9992" width="10.85546875" style="178" customWidth="1"/>
    <col min="9993" max="9993" width="8.140625" style="178" customWidth="1"/>
    <col min="9994" max="9994" width="10" style="178" customWidth="1"/>
    <col min="9995" max="10240" width="9.140625" style="178"/>
    <col min="10241" max="10241" width="4.85546875" style="178" customWidth="1"/>
    <col min="10242" max="10242" width="10" style="178" customWidth="1"/>
    <col min="10243" max="10243" width="72.42578125" style="178" customWidth="1"/>
    <col min="10244" max="10244" width="4.28515625" style="178" customWidth="1"/>
    <col min="10245" max="10245" width="7.85546875" style="178" customWidth="1"/>
    <col min="10246" max="10246" width="0" style="178" hidden="1" customWidth="1"/>
    <col min="10247" max="10247" width="7.7109375" style="178" customWidth="1"/>
    <col min="10248" max="10248" width="10.85546875" style="178" customWidth="1"/>
    <col min="10249" max="10249" width="8.140625" style="178" customWidth="1"/>
    <col min="10250" max="10250" width="10" style="178" customWidth="1"/>
    <col min="10251" max="10496" width="9.140625" style="178"/>
    <col min="10497" max="10497" width="4.85546875" style="178" customWidth="1"/>
    <col min="10498" max="10498" width="10" style="178" customWidth="1"/>
    <col min="10499" max="10499" width="72.42578125" style="178" customWidth="1"/>
    <col min="10500" max="10500" width="4.28515625" style="178" customWidth="1"/>
    <col min="10501" max="10501" width="7.85546875" style="178" customWidth="1"/>
    <col min="10502" max="10502" width="0" style="178" hidden="1" customWidth="1"/>
    <col min="10503" max="10503" width="7.7109375" style="178" customWidth="1"/>
    <col min="10504" max="10504" width="10.85546875" style="178" customWidth="1"/>
    <col min="10505" max="10505" width="8.140625" style="178" customWidth="1"/>
    <col min="10506" max="10506" width="10" style="178" customWidth="1"/>
    <col min="10507" max="10752" width="9.140625" style="178"/>
    <col min="10753" max="10753" width="4.85546875" style="178" customWidth="1"/>
    <col min="10754" max="10754" width="10" style="178" customWidth="1"/>
    <col min="10755" max="10755" width="72.42578125" style="178" customWidth="1"/>
    <col min="10756" max="10756" width="4.28515625" style="178" customWidth="1"/>
    <col min="10757" max="10757" width="7.85546875" style="178" customWidth="1"/>
    <col min="10758" max="10758" width="0" style="178" hidden="1" customWidth="1"/>
    <col min="10759" max="10759" width="7.7109375" style="178" customWidth="1"/>
    <col min="10760" max="10760" width="10.85546875" style="178" customWidth="1"/>
    <col min="10761" max="10761" width="8.140625" style="178" customWidth="1"/>
    <col min="10762" max="10762" width="10" style="178" customWidth="1"/>
    <col min="10763" max="11008" width="9.140625" style="178"/>
    <col min="11009" max="11009" width="4.85546875" style="178" customWidth="1"/>
    <col min="11010" max="11010" width="10" style="178" customWidth="1"/>
    <col min="11011" max="11011" width="72.42578125" style="178" customWidth="1"/>
    <col min="11012" max="11012" width="4.28515625" style="178" customWidth="1"/>
    <col min="11013" max="11013" width="7.85546875" style="178" customWidth="1"/>
    <col min="11014" max="11014" width="0" style="178" hidden="1" customWidth="1"/>
    <col min="11015" max="11015" width="7.7109375" style="178" customWidth="1"/>
    <col min="11016" max="11016" width="10.85546875" style="178" customWidth="1"/>
    <col min="11017" max="11017" width="8.140625" style="178" customWidth="1"/>
    <col min="11018" max="11018" width="10" style="178" customWidth="1"/>
    <col min="11019" max="11264" width="9.140625" style="178"/>
    <col min="11265" max="11265" width="4.85546875" style="178" customWidth="1"/>
    <col min="11266" max="11266" width="10" style="178" customWidth="1"/>
    <col min="11267" max="11267" width="72.42578125" style="178" customWidth="1"/>
    <col min="11268" max="11268" width="4.28515625" style="178" customWidth="1"/>
    <col min="11269" max="11269" width="7.85546875" style="178" customWidth="1"/>
    <col min="11270" max="11270" width="0" style="178" hidden="1" customWidth="1"/>
    <col min="11271" max="11271" width="7.7109375" style="178" customWidth="1"/>
    <col min="11272" max="11272" width="10.85546875" style="178" customWidth="1"/>
    <col min="11273" max="11273" width="8.140625" style="178" customWidth="1"/>
    <col min="11274" max="11274" width="10" style="178" customWidth="1"/>
    <col min="11275" max="11520" width="9.140625" style="178"/>
    <col min="11521" max="11521" width="4.85546875" style="178" customWidth="1"/>
    <col min="11522" max="11522" width="10" style="178" customWidth="1"/>
    <col min="11523" max="11523" width="72.42578125" style="178" customWidth="1"/>
    <col min="11524" max="11524" width="4.28515625" style="178" customWidth="1"/>
    <col min="11525" max="11525" width="7.85546875" style="178" customWidth="1"/>
    <col min="11526" max="11526" width="0" style="178" hidden="1" customWidth="1"/>
    <col min="11527" max="11527" width="7.7109375" style="178" customWidth="1"/>
    <col min="11528" max="11528" width="10.85546875" style="178" customWidth="1"/>
    <col min="11529" max="11529" width="8.140625" style="178" customWidth="1"/>
    <col min="11530" max="11530" width="10" style="178" customWidth="1"/>
    <col min="11531" max="11776" width="9.140625" style="178"/>
    <col min="11777" max="11777" width="4.85546875" style="178" customWidth="1"/>
    <col min="11778" max="11778" width="10" style="178" customWidth="1"/>
    <col min="11779" max="11779" width="72.42578125" style="178" customWidth="1"/>
    <col min="11780" max="11780" width="4.28515625" style="178" customWidth="1"/>
    <col min="11781" max="11781" width="7.85546875" style="178" customWidth="1"/>
    <col min="11782" max="11782" width="0" style="178" hidden="1" customWidth="1"/>
    <col min="11783" max="11783" width="7.7109375" style="178" customWidth="1"/>
    <col min="11784" max="11784" width="10.85546875" style="178" customWidth="1"/>
    <col min="11785" max="11785" width="8.140625" style="178" customWidth="1"/>
    <col min="11786" max="11786" width="10" style="178" customWidth="1"/>
    <col min="11787" max="12032" width="9.140625" style="178"/>
    <col min="12033" max="12033" width="4.85546875" style="178" customWidth="1"/>
    <col min="12034" max="12034" width="10" style="178" customWidth="1"/>
    <col min="12035" max="12035" width="72.42578125" style="178" customWidth="1"/>
    <col min="12036" max="12036" width="4.28515625" style="178" customWidth="1"/>
    <col min="12037" max="12037" width="7.85546875" style="178" customWidth="1"/>
    <col min="12038" max="12038" width="0" style="178" hidden="1" customWidth="1"/>
    <col min="12039" max="12039" width="7.7109375" style="178" customWidth="1"/>
    <col min="12040" max="12040" width="10.85546875" style="178" customWidth="1"/>
    <col min="12041" max="12041" width="8.140625" style="178" customWidth="1"/>
    <col min="12042" max="12042" width="10" style="178" customWidth="1"/>
    <col min="12043" max="12288" width="9.140625" style="178"/>
    <col min="12289" max="12289" width="4.85546875" style="178" customWidth="1"/>
    <col min="12290" max="12290" width="10" style="178" customWidth="1"/>
    <col min="12291" max="12291" width="72.42578125" style="178" customWidth="1"/>
    <col min="12292" max="12292" width="4.28515625" style="178" customWidth="1"/>
    <col min="12293" max="12293" width="7.85546875" style="178" customWidth="1"/>
    <col min="12294" max="12294" width="0" style="178" hidden="1" customWidth="1"/>
    <col min="12295" max="12295" width="7.7109375" style="178" customWidth="1"/>
    <col min="12296" max="12296" width="10.85546875" style="178" customWidth="1"/>
    <col min="12297" max="12297" width="8.140625" style="178" customWidth="1"/>
    <col min="12298" max="12298" width="10" style="178" customWidth="1"/>
    <col min="12299" max="12544" width="9.140625" style="178"/>
    <col min="12545" max="12545" width="4.85546875" style="178" customWidth="1"/>
    <col min="12546" max="12546" width="10" style="178" customWidth="1"/>
    <col min="12547" max="12547" width="72.42578125" style="178" customWidth="1"/>
    <col min="12548" max="12548" width="4.28515625" style="178" customWidth="1"/>
    <col min="12549" max="12549" width="7.85546875" style="178" customWidth="1"/>
    <col min="12550" max="12550" width="0" style="178" hidden="1" customWidth="1"/>
    <col min="12551" max="12551" width="7.7109375" style="178" customWidth="1"/>
    <col min="12552" max="12552" width="10.85546875" style="178" customWidth="1"/>
    <col min="12553" max="12553" width="8.140625" style="178" customWidth="1"/>
    <col min="12554" max="12554" width="10" style="178" customWidth="1"/>
    <col min="12555" max="12800" width="9.140625" style="178"/>
    <col min="12801" max="12801" width="4.85546875" style="178" customWidth="1"/>
    <col min="12802" max="12802" width="10" style="178" customWidth="1"/>
    <col min="12803" max="12803" width="72.42578125" style="178" customWidth="1"/>
    <col min="12804" max="12804" width="4.28515625" style="178" customWidth="1"/>
    <col min="12805" max="12805" width="7.85546875" style="178" customWidth="1"/>
    <col min="12806" max="12806" width="0" style="178" hidden="1" customWidth="1"/>
    <col min="12807" max="12807" width="7.7109375" style="178" customWidth="1"/>
    <col min="12808" max="12808" width="10.85546875" style="178" customWidth="1"/>
    <col min="12809" max="12809" width="8.140625" style="178" customWidth="1"/>
    <col min="12810" max="12810" width="10" style="178" customWidth="1"/>
    <col min="12811" max="13056" width="9.140625" style="178"/>
    <col min="13057" max="13057" width="4.85546875" style="178" customWidth="1"/>
    <col min="13058" max="13058" width="10" style="178" customWidth="1"/>
    <col min="13059" max="13059" width="72.42578125" style="178" customWidth="1"/>
    <col min="13060" max="13060" width="4.28515625" style="178" customWidth="1"/>
    <col min="13061" max="13061" width="7.85546875" style="178" customWidth="1"/>
    <col min="13062" max="13062" width="0" style="178" hidden="1" customWidth="1"/>
    <col min="13063" max="13063" width="7.7109375" style="178" customWidth="1"/>
    <col min="13064" max="13064" width="10.85546875" style="178" customWidth="1"/>
    <col min="13065" max="13065" width="8.140625" style="178" customWidth="1"/>
    <col min="13066" max="13066" width="10" style="178" customWidth="1"/>
    <col min="13067" max="13312" width="9.140625" style="178"/>
    <col min="13313" max="13313" width="4.85546875" style="178" customWidth="1"/>
    <col min="13314" max="13314" width="10" style="178" customWidth="1"/>
    <col min="13315" max="13315" width="72.42578125" style="178" customWidth="1"/>
    <col min="13316" max="13316" width="4.28515625" style="178" customWidth="1"/>
    <col min="13317" max="13317" width="7.85546875" style="178" customWidth="1"/>
    <col min="13318" max="13318" width="0" style="178" hidden="1" customWidth="1"/>
    <col min="13319" max="13319" width="7.7109375" style="178" customWidth="1"/>
    <col min="13320" max="13320" width="10.85546875" style="178" customWidth="1"/>
    <col min="13321" max="13321" width="8.140625" style="178" customWidth="1"/>
    <col min="13322" max="13322" width="10" style="178" customWidth="1"/>
    <col min="13323" max="13568" width="9.140625" style="178"/>
    <col min="13569" max="13569" width="4.85546875" style="178" customWidth="1"/>
    <col min="13570" max="13570" width="10" style="178" customWidth="1"/>
    <col min="13571" max="13571" width="72.42578125" style="178" customWidth="1"/>
    <col min="13572" max="13572" width="4.28515625" style="178" customWidth="1"/>
    <col min="13573" max="13573" width="7.85546875" style="178" customWidth="1"/>
    <col min="13574" max="13574" width="0" style="178" hidden="1" customWidth="1"/>
    <col min="13575" max="13575" width="7.7109375" style="178" customWidth="1"/>
    <col min="13576" max="13576" width="10.85546875" style="178" customWidth="1"/>
    <col min="13577" max="13577" width="8.140625" style="178" customWidth="1"/>
    <col min="13578" max="13578" width="10" style="178" customWidth="1"/>
    <col min="13579" max="13824" width="9.140625" style="178"/>
    <col min="13825" max="13825" width="4.85546875" style="178" customWidth="1"/>
    <col min="13826" max="13826" width="10" style="178" customWidth="1"/>
    <col min="13827" max="13827" width="72.42578125" style="178" customWidth="1"/>
    <col min="13828" max="13828" width="4.28515625" style="178" customWidth="1"/>
    <col min="13829" max="13829" width="7.85546875" style="178" customWidth="1"/>
    <col min="13830" max="13830" width="0" style="178" hidden="1" customWidth="1"/>
    <col min="13831" max="13831" width="7.7109375" style="178" customWidth="1"/>
    <col min="13832" max="13832" width="10.85546875" style="178" customWidth="1"/>
    <col min="13833" max="13833" width="8.140625" style="178" customWidth="1"/>
    <col min="13834" max="13834" width="10" style="178" customWidth="1"/>
    <col min="13835" max="14080" width="9.140625" style="178"/>
    <col min="14081" max="14081" width="4.85546875" style="178" customWidth="1"/>
    <col min="14082" max="14082" width="10" style="178" customWidth="1"/>
    <col min="14083" max="14083" width="72.42578125" style="178" customWidth="1"/>
    <col min="14084" max="14084" width="4.28515625" style="178" customWidth="1"/>
    <col min="14085" max="14085" width="7.85546875" style="178" customWidth="1"/>
    <col min="14086" max="14086" width="0" style="178" hidden="1" customWidth="1"/>
    <col min="14087" max="14087" width="7.7109375" style="178" customWidth="1"/>
    <col min="14088" max="14088" width="10.85546875" style="178" customWidth="1"/>
    <col min="14089" max="14089" width="8.140625" style="178" customWidth="1"/>
    <col min="14090" max="14090" width="10" style="178" customWidth="1"/>
    <col min="14091" max="14336" width="9.140625" style="178"/>
    <col min="14337" max="14337" width="4.85546875" style="178" customWidth="1"/>
    <col min="14338" max="14338" width="10" style="178" customWidth="1"/>
    <col min="14339" max="14339" width="72.42578125" style="178" customWidth="1"/>
    <col min="14340" max="14340" width="4.28515625" style="178" customWidth="1"/>
    <col min="14341" max="14341" width="7.85546875" style="178" customWidth="1"/>
    <col min="14342" max="14342" width="0" style="178" hidden="1" customWidth="1"/>
    <col min="14343" max="14343" width="7.7109375" style="178" customWidth="1"/>
    <col min="14344" max="14344" width="10.85546875" style="178" customWidth="1"/>
    <col min="14345" max="14345" width="8.140625" style="178" customWidth="1"/>
    <col min="14346" max="14346" width="10" style="178" customWidth="1"/>
    <col min="14347" max="14592" width="9.140625" style="178"/>
    <col min="14593" max="14593" width="4.85546875" style="178" customWidth="1"/>
    <col min="14594" max="14594" width="10" style="178" customWidth="1"/>
    <col min="14595" max="14595" width="72.42578125" style="178" customWidth="1"/>
    <col min="14596" max="14596" width="4.28515625" style="178" customWidth="1"/>
    <col min="14597" max="14597" width="7.85546875" style="178" customWidth="1"/>
    <col min="14598" max="14598" width="0" style="178" hidden="1" customWidth="1"/>
    <col min="14599" max="14599" width="7.7109375" style="178" customWidth="1"/>
    <col min="14600" max="14600" width="10.85546875" style="178" customWidth="1"/>
    <col min="14601" max="14601" width="8.140625" style="178" customWidth="1"/>
    <col min="14602" max="14602" width="10" style="178" customWidth="1"/>
    <col min="14603" max="14848" width="9.140625" style="178"/>
    <col min="14849" max="14849" width="4.85546875" style="178" customWidth="1"/>
    <col min="14850" max="14850" width="10" style="178" customWidth="1"/>
    <col min="14851" max="14851" width="72.42578125" style="178" customWidth="1"/>
    <col min="14852" max="14852" width="4.28515625" style="178" customWidth="1"/>
    <col min="14853" max="14853" width="7.85546875" style="178" customWidth="1"/>
    <col min="14854" max="14854" width="0" style="178" hidden="1" customWidth="1"/>
    <col min="14855" max="14855" width="7.7109375" style="178" customWidth="1"/>
    <col min="14856" max="14856" width="10.85546875" style="178" customWidth="1"/>
    <col min="14857" max="14857" width="8.140625" style="178" customWidth="1"/>
    <col min="14858" max="14858" width="10" style="178" customWidth="1"/>
    <col min="14859" max="15104" width="9.140625" style="178"/>
    <col min="15105" max="15105" width="4.85546875" style="178" customWidth="1"/>
    <col min="15106" max="15106" width="10" style="178" customWidth="1"/>
    <col min="15107" max="15107" width="72.42578125" style="178" customWidth="1"/>
    <col min="15108" max="15108" width="4.28515625" style="178" customWidth="1"/>
    <col min="15109" max="15109" width="7.85546875" style="178" customWidth="1"/>
    <col min="15110" max="15110" width="0" style="178" hidden="1" customWidth="1"/>
    <col min="15111" max="15111" width="7.7109375" style="178" customWidth="1"/>
    <col min="15112" max="15112" width="10.85546875" style="178" customWidth="1"/>
    <col min="15113" max="15113" width="8.140625" style="178" customWidth="1"/>
    <col min="15114" max="15114" width="10" style="178" customWidth="1"/>
    <col min="15115" max="15360" width="9.140625" style="178"/>
    <col min="15361" max="15361" width="4.85546875" style="178" customWidth="1"/>
    <col min="15362" max="15362" width="10" style="178" customWidth="1"/>
    <col min="15363" max="15363" width="72.42578125" style="178" customWidth="1"/>
    <col min="15364" max="15364" width="4.28515625" style="178" customWidth="1"/>
    <col min="15365" max="15365" width="7.85546875" style="178" customWidth="1"/>
    <col min="15366" max="15366" width="0" style="178" hidden="1" customWidth="1"/>
    <col min="15367" max="15367" width="7.7109375" style="178" customWidth="1"/>
    <col min="15368" max="15368" width="10.85546875" style="178" customWidth="1"/>
    <col min="15369" max="15369" width="8.140625" style="178" customWidth="1"/>
    <col min="15370" max="15370" width="10" style="178" customWidth="1"/>
    <col min="15371" max="15616" width="9.140625" style="178"/>
    <col min="15617" max="15617" width="4.85546875" style="178" customWidth="1"/>
    <col min="15618" max="15618" width="10" style="178" customWidth="1"/>
    <col min="15619" max="15619" width="72.42578125" style="178" customWidth="1"/>
    <col min="15620" max="15620" width="4.28515625" style="178" customWidth="1"/>
    <col min="15621" max="15621" width="7.85546875" style="178" customWidth="1"/>
    <col min="15622" max="15622" width="0" style="178" hidden="1" customWidth="1"/>
    <col min="15623" max="15623" width="7.7109375" style="178" customWidth="1"/>
    <col min="15624" max="15624" width="10.85546875" style="178" customWidth="1"/>
    <col min="15625" max="15625" width="8.140625" style="178" customWidth="1"/>
    <col min="15626" max="15626" width="10" style="178" customWidth="1"/>
    <col min="15627" max="15872" width="9.140625" style="178"/>
    <col min="15873" max="15873" width="4.85546875" style="178" customWidth="1"/>
    <col min="15874" max="15874" width="10" style="178" customWidth="1"/>
    <col min="15875" max="15875" width="72.42578125" style="178" customWidth="1"/>
    <col min="15876" max="15876" width="4.28515625" style="178" customWidth="1"/>
    <col min="15877" max="15877" width="7.85546875" style="178" customWidth="1"/>
    <col min="15878" max="15878" width="0" style="178" hidden="1" customWidth="1"/>
    <col min="15879" max="15879" width="7.7109375" style="178" customWidth="1"/>
    <col min="15880" max="15880" width="10.85546875" style="178" customWidth="1"/>
    <col min="15881" max="15881" width="8.140625" style="178" customWidth="1"/>
    <col min="15882" max="15882" width="10" style="178" customWidth="1"/>
    <col min="15883" max="16128" width="9.140625" style="178"/>
    <col min="16129" max="16129" width="4.85546875" style="178" customWidth="1"/>
    <col min="16130" max="16130" width="10" style="178" customWidth="1"/>
    <col min="16131" max="16131" width="72.42578125" style="178" customWidth="1"/>
    <col min="16132" max="16132" width="4.28515625" style="178" customWidth="1"/>
    <col min="16133" max="16133" width="7.85546875" style="178" customWidth="1"/>
    <col min="16134" max="16134" width="0" style="178" hidden="1" customWidth="1"/>
    <col min="16135" max="16135" width="7.7109375" style="178" customWidth="1"/>
    <col min="16136" max="16136" width="10.85546875" style="178" customWidth="1"/>
    <col min="16137" max="16137" width="8.140625" style="178" customWidth="1"/>
    <col min="16138" max="16138" width="10" style="178" customWidth="1"/>
    <col min="16139" max="16384" width="9.140625" style="178"/>
  </cols>
  <sheetData>
    <row r="1" spans="1:11" s="35" customFormat="1" ht="18">
      <c r="A1" s="34" t="s">
        <v>83</v>
      </c>
      <c r="E1" s="36"/>
      <c r="G1" s="231"/>
    </row>
    <row r="2" spans="1:11" s="40" customFormat="1" ht="24" customHeight="1">
      <c r="A2" s="37" t="s">
        <v>84</v>
      </c>
      <c r="B2" s="37"/>
      <c r="C2" s="37"/>
      <c r="D2" s="37"/>
      <c r="E2" s="37"/>
      <c r="F2" s="37"/>
      <c r="G2" s="37"/>
      <c r="H2" s="38"/>
      <c r="I2" s="39"/>
    </row>
    <row r="3" spans="1:11" s="40" customFormat="1" ht="16.5" customHeight="1">
      <c r="A3" s="37" t="s">
        <v>85</v>
      </c>
      <c r="B3" s="37"/>
      <c r="C3" s="37"/>
      <c r="D3" s="37"/>
      <c r="E3" s="37"/>
      <c r="F3" s="37"/>
      <c r="G3" s="37"/>
      <c r="H3" s="38"/>
      <c r="I3" s="39"/>
    </row>
    <row r="4" spans="1:11" s="42" customFormat="1" ht="19.5" customHeight="1">
      <c r="A4" s="40" t="s">
        <v>86</v>
      </c>
      <c r="B4" s="41"/>
      <c r="C4" s="40" t="s">
        <v>87</v>
      </c>
      <c r="E4" s="43"/>
      <c r="F4" s="44"/>
      <c r="G4" s="232"/>
      <c r="H4" s="44"/>
      <c r="I4" s="45"/>
      <c r="J4" s="44"/>
    </row>
    <row r="5" spans="1:11" s="49" customFormat="1" ht="12.75" customHeight="1">
      <c r="A5" s="46" t="s">
        <v>88</v>
      </c>
      <c r="B5" s="47"/>
      <c r="C5" s="47"/>
      <c r="D5" s="47"/>
      <c r="E5" s="48"/>
      <c r="F5" s="47"/>
      <c r="G5" s="233"/>
      <c r="H5" s="47"/>
      <c r="I5" s="47"/>
      <c r="J5" s="47"/>
    </row>
    <row r="6" spans="1:11" s="54" customFormat="1" ht="9.75" customHeight="1">
      <c r="A6" s="47"/>
      <c r="B6" s="50"/>
      <c r="C6" s="50"/>
      <c r="D6" s="50"/>
      <c r="E6" s="51"/>
      <c r="F6" s="52"/>
      <c r="G6" s="234"/>
      <c r="H6" s="53" t="s">
        <v>89</v>
      </c>
      <c r="I6" s="50"/>
      <c r="J6" s="50"/>
    </row>
    <row r="7" spans="1:11" s="49" customFormat="1" ht="19.5" customHeight="1">
      <c r="A7" s="55" t="s">
        <v>90</v>
      </c>
      <c r="B7" s="55" t="s">
        <v>26</v>
      </c>
      <c r="C7" s="56" t="s">
        <v>91</v>
      </c>
      <c r="D7" s="55" t="s">
        <v>27</v>
      </c>
      <c r="E7" s="57" t="s">
        <v>92</v>
      </c>
      <c r="F7" s="58"/>
      <c r="G7" s="235" t="s">
        <v>619</v>
      </c>
      <c r="H7" s="59" t="s">
        <v>93</v>
      </c>
      <c r="I7" s="60" t="s">
        <v>94</v>
      </c>
      <c r="J7" s="60" t="s">
        <v>95</v>
      </c>
    </row>
    <row r="8" spans="1:11" s="68" customFormat="1" ht="15">
      <c r="A8" s="61" t="s">
        <v>96</v>
      </c>
      <c r="B8" s="62" t="s">
        <v>6</v>
      </c>
      <c r="C8" s="62" t="s">
        <v>97</v>
      </c>
      <c r="D8" s="62" t="s">
        <v>96</v>
      </c>
      <c r="E8" s="63">
        <v>0</v>
      </c>
      <c r="F8" s="64">
        <v>0</v>
      </c>
      <c r="G8" s="236">
        <v>0</v>
      </c>
      <c r="H8" s="65">
        <f>SUM(H9:H18)</f>
        <v>0</v>
      </c>
      <c r="I8" s="66">
        <v>0</v>
      </c>
      <c r="J8" s="67">
        <f>SUM(J9:J15)</f>
        <v>0</v>
      </c>
    </row>
    <row r="9" spans="1:11" s="54" customFormat="1">
      <c r="A9" s="69" t="s">
        <v>98</v>
      </c>
      <c r="B9" s="70" t="s">
        <v>99</v>
      </c>
      <c r="C9" s="70" t="s">
        <v>100</v>
      </c>
      <c r="D9" s="70" t="s">
        <v>101</v>
      </c>
      <c r="E9" s="71">
        <v>25</v>
      </c>
      <c r="F9" s="72"/>
      <c r="G9" s="72">
        <f t="shared" ref="G9:G14" si="0">F9*1.8/30.126</f>
        <v>0</v>
      </c>
      <c r="H9" s="74">
        <f t="shared" ref="H9:H18" si="1">E9*G9</f>
        <v>0</v>
      </c>
      <c r="I9" s="75">
        <v>0</v>
      </c>
      <c r="J9" s="75">
        <f t="shared" ref="J9:J18" si="2">I9*E9</f>
        <v>0</v>
      </c>
    </row>
    <row r="10" spans="1:11" s="80" customFormat="1" ht="12">
      <c r="A10" s="69" t="s">
        <v>98</v>
      </c>
      <c r="B10" s="70" t="s">
        <v>102</v>
      </c>
      <c r="C10" s="70" t="s">
        <v>103</v>
      </c>
      <c r="D10" s="70" t="s">
        <v>101</v>
      </c>
      <c r="E10" s="71">
        <v>25</v>
      </c>
      <c r="F10" s="72"/>
      <c r="G10" s="72">
        <f t="shared" si="0"/>
        <v>0</v>
      </c>
      <c r="H10" s="76">
        <f t="shared" si="1"/>
        <v>0</v>
      </c>
      <c r="I10" s="77">
        <v>0</v>
      </c>
      <c r="J10" s="78">
        <f t="shared" si="2"/>
        <v>0</v>
      </c>
      <c r="K10" s="79"/>
    </row>
    <row r="11" spans="1:11" s="54" customFormat="1">
      <c r="A11" s="81" t="s">
        <v>98</v>
      </c>
      <c r="B11" s="82" t="s">
        <v>104</v>
      </c>
      <c r="C11" s="82" t="s">
        <v>105</v>
      </c>
      <c r="D11" s="82" t="s">
        <v>101</v>
      </c>
      <c r="E11" s="83">
        <v>20</v>
      </c>
      <c r="F11" s="84"/>
      <c r="G11" s="72">
        <f t="shared" si="0"/>
        <v>0</v>
      </c>
      <c r="H11" s="74">
        <f t="shared" si="1"/>
        <v>0</v>
      </c>
      <c r="I11" s="75">
        <v>0</v>
      </c>
      <c r="J11" s="75">
        <f t="shared" si="2"/>
        <v>0</v>
      </c>
    </row>
    <row r="12" spans="1:11" s="54" customFormat="1">
      <c r="A12" s="81" t="s">
        <v>98</v>
      </c>
      <c r="B12" s="82" t="s">
        <v>106</v>
      </c>
      <c r="C12" s="82" t="s">
        <v>107</v>
      </c>
      <c r="D12" s="82" t="s">
        <v>101</v>
      </c>
      <c r="E12" s="83">
        <v>9.5</v>
      </c>
      <c r="F12" s="84"/>
      <c r="G12" s="72">
        <f t="shared" si="0"/>
        <v>0</v>
      </c>
      <c r="H12" s="74">
        <f t="shared" si="1"/>
        <v>0</v>
      </c>
      <c r="I12" s="75">
        <v>0</v>
      </c>
      <c r="J12" s="75">
        <f t="shared" si="2"/>
        <v>0</v>
      </c>
    </row>
    <row r="13" spans="1:11" s="54" customFormat="1">
      <c r="A13" s="81" t="s">
        <v>98</v>
      </c>
      <c r="B13" s="82" t="s">
        <v>108</v>
      </c>
      <c r="C13" s="82" t="s">
        <v>109</v>
      </c>
      <c r="D13" s="82" t="s">
        <v>101</v>
      </c>
      <c r="E13" s="83">
        <v>9.5</v>
      </c>
      <c r="F13" s="84"/>
      <c r="G13" s="72">
        <f t="shared" si="0"/>
        <v>0</v>
      </c>
      <c r="H13" s="74">
        <f t="shared" si="1"/>
        <v>0</v>
      </c>
      <c r="I13" s="75">
        <v>0</v>
      </c>
      <c r="J13" s="75">
        <f t="shared" si="2"/>
        <v>0</v>
      </c>
    </row>
    <row r="14" spans="1:11" s="54" customFormat="1">
      <c r="A14" s="81" t="s">
        <v>98</v>
      </c>
      <c r="B14" s="82" t="s">
        <v>110</v>
      </c>
      <c r="C14" s="82" t="s">
        <v>111</v>
      </c>
      <c r="D14" s="82" t="s">
        <v>101</v>
      </c>
      <c r="E14" s="83">
        <v>9.5</v>
      </c>
      <c r="F14" s="84"/>
      <c r="G14" s="72">
        <f t="shared" si="0"/>
        <v>0</v>
      </c>
      <c r="H14" s="74">
        <f t="shared" si="1"/>
        <v>0</v>
      </c>
      <c r="I14" s="75">
        <v>0</v>
      </c>
      <c r="J14" s="75">
        <f t="shared" si="2"/>
        <v>0</v>
      </c>
    </row>
    <row r="15" spans="1:11" s="54" customFormat="1">
      <c r="A15" s="81" t="s">
        <v>98</v>
      </c>
      <c r="B15" s="82" t="s">
        <v>112</v>
      </c>
      <c r="C15" s="82" t="s">
        <v>113</v>
      </c>
      <c r="D15" s="82" t="s">
        <v>31</v>
      </c>
      <c r="E15" s="83">
        <v>9.5</v>
      </c>
      <c r="F15" s="84"/>
      <c r="G15" s="72">
        <f>F15*1</f>
        <v>0</v>
      </c>
      <c r="H15" s="74">
        <f t="shared" si="1"/>
        <v>0</v>
      </c>
      <c r="I15" s="75">
        <v>0</v>
      </c>
      <c r="J15" s="75">
        <f t="shared" si="2"/>
        <v>0</v>
      </c>
    </row>
    <row r="16" spans="1:11" s="54" customFormat="1">
      <c r="A16" s="81" t="s">
        <v>98</v>
      </c>
      <c r="B16" s="82" t="s">
        <v>114</v>
      </c>
      <c r="C16" s="82" t="s">
        <v>115</v>
      </c>
      <c r="D16" s="82" t="s">
        <v>101</v>
      </c>
      <c r="E16" s="83">
        <v>12</v>
      </c>
      <c r="F16" s="84"/>
      <c r="G16" s="72">
        <f>F16*1.8/30.126</f>
        <v>0</v>
      </c>
      <c r="H16" s="74">
        <f t="shared" si="1"/>
        <v>0</v>
      </c>
      <c r="I16" s="75">
        <v>0</v>
      </c>
      <c r="J16" s="75">
        <f t="shared" si="2"/>
        <v>0</v>
      </c>
    </row>
    <row r="17" spans="1:11" s="54" customFormat="1">
      <c r="A17" s="81" t="s">
        <v>98</v>
      </c>
      <c r="B17" s="82" t="s">
        <v>116</v>
      </c>
      <c r="C17" s="82" t="s">
        <v>117</v>
      </c>
      <c r="D17" s="82" t="s">
        <v>101</v>
      </c>
      <c r="E17" s="83">
        <v>3.7</v>
      </c>
      <c r="F17" s="84"/>
      <c r="G17" s="72">
        <f>F17*1.8/30.126</f>
        <v>0</v>
      </c>
      <c r="H17" s="74">
        <f t="shared" si="1"/>
        <v>0</v>
      </c>
      <c r="I17" s="75">
        <v>0</v>
      </c>
      <c r="J17" s="75">
        <f t="shared" si="2"/>
        <v>0</v>
      </c>
    </row>
    <row r="18" spans="1:11" s="54" customFormat="1">
      <c r="A18" s="81" t="s">
        <v>98</v>
      </c>
      <c r="B18" s="82" t="s">
        <v>118</v>
      </c>
      <c r="C18" s="82" t="s">
        <v>119</v>
      </c>
      <c r="D18" s="82" t="s">
        <v>101</v>
      </c>
      <c r="E18" s="83">
        <v>3.7</v>
      </c>
      <c r="F18" s="84"/>
      <c r="G18" s="72">
        <f>F18*1.8/30.126</f>
        <v>0</v>
      </c>
      <c r="H18" s="74">
        <f t="shared" si="1"/>
        <v>0</v>
      </c>
      <c r="I18" s="75">
        <v>0</v>
      </c>
      <c r="J18" s="75">
        <f t="shared" si="2"/>
        <v>0</v>
      </c>
    </row>
    <row r="19" spans="1:11" s="54" customFormat="1">
      <c r="A19" s="90"/>
      <c r="B19" s="91"/>
      <c r="C19" s="92"/>
      <c r="D19" s="91"/>
      <c r="E19" s="93"/>
      <c r="F19" s="94"/>
      <c r="G19" s="72"/>
      <c r="H19" s="76"/>
      <c r="I19" s="75"/>
      <c r="J19" s="75"/>
    </row>
    <row r="20" spans="1:11" s="103" customFormat="1" ht="15">
      <c r="A20" s="95" t="s">
        <v>96</v>
      </c>
      <c r="B20" s="96" t="s">
        <v>9</v>
      </c>
      <c r="C20" s="97" t="s">
        <v>120</v>
      </c>
      <c r="D20" s="96" t="s">
        <v>96</v>
      </c>
      <c r="E20" s="98">
        <v>0</v>
      </c>
      <c r="F20" s="99">
        <v>0</v>
      </c>
      <c r="G20" s="237">
        <f>F20*1.3/30.126</f>
        <v>0</v>
      </c>
      <c r="H20" s="100">
        <f>SUM(H21:H22)</f>
        <v>0</v>
      </c>
      <c r="I20" s="101">
        <v>0</v>
      </c>
      <c r="J20" s="102">
        <f>SUM(J21:J22)</f>
        <v>22.94388</v>
      </c>
    </row>
    <row r="21" spans="1:11" s="80" customFormat="1" ht="12">
      <c r="A21" s="85" t="s">
        <v>121</v>
      </c>
      <c r="B21" s="86" t="s">
        <v>122</v>
      </c>
      <c r="C21" s="87" t="s">
        <v>123</v>
      </c>
      <c r="D21" s="86" t="s">
        <v>101</v>
      </c>
      <c r="E21" s="88">
        <v>4.8</v>
      </c>
      <c r="F21" s="76">
        <v>622.79999999999995</v>
      </c>
      <c r="G21" s="237"/>
      <c r="H21" s="76">
        <f>E21*G21</f>
        <v>0</v>
      </c>
      <c r="I21" s="89">
        <v>1.87</v>
      </c>
      <c r="J21" s="78">
        <f>I21*E21</f>
        <v>8.9760000000000009</v>
      </c>
    </row>
    <row r="22" spans="1:11" s="80" customFormat="1" ht="12">
      <c r="A22" s="85" t="s">
        <v>124</v>
      </c>
      <c r="B22" s="86" t="s">
        <v>125</v>
      </c>
      <c r="C22" s="87" t="s">
        <v>126</v>
      </c>
      <c r="D22" s="86" t="s">
        <v>127</v>
      </c>
      <c r="E22" s="88">
        <v>8.1999999999999993</v>
      </c>
      <c r="F22" s="76">
        <v>510</v>
      </c>
      <c r="G22" s="237"/>
      <c r="H22" s="76">
        <f>E22*G22</f>
        <v>0</v>
      </c>
      <c r="I22" s="89">
        <v>1.7034</v>
      </c>
      <c r="J22" s="78">
        <f>I22*E22</f>
        <v>13.967879999999999</v>
      </c>
    </row>
    <row r="23" spans="1:11" s="54" customFormat="1">
      <c r="A23" s="90"/>
      <c r="B23" s="91"/>
      <c r="C23" s="92"/>
      <c r="D23" s="91"/>
      <c r="E23" s="93"/>
      <c r="F23" s="94"/>
      <c r="G23" s="72"/>
      <c r="H23" s="76"/>
      <c r="I23" s="75"/>
      <c r="J23" s="75"/>
    </row>
    <row r="24" spans="1:11" s="40" customFormat="1" ht="15" customHeight="1">
      <c r="A24" s="104" t="s">
        <v>96</v>
      </c>
      <c r="B24" s="105" t="s">
        <v>17</v>
      </c>
      <c r="C24" s="105" t="s">
        <v>128</v>
      </c>
      <c r="D24" s="105" t="s">
        <v>96</v>
      </c>
      <c r="E24" s="106">
        <v>0</v>
      </c>
      <c r="F24" s="100">
        <v>0</v>
      </c>
      <c r="G24" s="237">
        <f>F24*1.3/30.126</f>
        <v>0</v>
      </c>
      <c r="H24" s="100">
        <f>SUM(H25)</f>
        <v>0</v>
      </c>
      <c r="I24" s="107">
        <v>0</v>
      </c>
      <c r="J24" s="108">
        <f>SUM(J28+J17+J8+J112+J20)</f>
        <v>34.38138</v>
      </c>
    </row>
    <row r="25" spans="1:11" s="42" customFormat="1" ht="15" customHeight="1">
      <c r="A25" s="109" t="s">
        <v>121</v>
      </c>
      <c r="B25" s="110" t="s">
        <v>129</v>
      </c>
      <c r="C25" s="110" t="s">
        <v>130</v>
      </c>
      <c r="D25" s="110" t="s">
        <v>131</v>
      </c>
      <c r="E25" s="111">
        <f>J24</f>
        <v>34.38138</v>
      </c>
      <c r="F25" s="112">
        <v>597.70000000000005</v>
      </c>
      <c r="G25" s="237"/>
      <c r="H25" s="76">
        <f>E25*G25</f>
        <v>0</v>
      </c>
      <c r="I25" s="113">
        <v>0</v>
      </c>
      <c r="J25" s="113">
        <f>I25*E25</f>
        <v>0</v>
      </c>
    </row>
    <row r="26" spans="1:11" s="40" customFormat="1" ht="14.25">
      <c r="A26" s="104"/>
      <c r="B26" s="105"/>
      <c r="C26" s="105"/>
      <c r="D26" s="105"/>
      <c r="E26" s="106"/>
      <c r="F26" s="114"/>
      <c r="G26" s="237"/>
      <c r="H26" s="100"/>
      <c r="I26" s="115"/>
      <c r="J26" s="115"/>
    </row>
    <row r="27" spans="1:11" s="40" customFormat="1" ht="14.25">
      <c r="A27" s="104"/>
      <c r="B27" s="105"/>
      <c r="C27" s="105"/>
      <c r="D27" s="105"/>
      <c r="E27" s="106"/>
      <c r="F27" s="114"/>
      <c r="G27" s="237"/>
      <c r="H27" s="100"/>
      <c r="I27" s="115"/>
      <c r="J27" s="115"/>
    </row>
    <row r="28" spans="1:11" s="122" customFormat="1">
      <c r="A28" s="116"/>
      <c r="B28" s="117" t="s">
        <v>20</v>
      </c>
      <c r="C28" s="117" t="s">
        <v>132</v>
      </c>
      <c r="D28" s="117"/>
      <c r="E28" s="118"/>
      <c r="F28" s="119">
        <v>0</v>
      </c>
      <c r="G28" s="72"/>
      <c r="H28" s="119">
        <f>SUM(H29:H37)</f>
        <v>0</v>
      </c>
      <c r="I28" s="120">
        <v>0</v>
      </c>
      <c r="J28" s="121">
        <f>SUM(J29:J33)</f>
        <v>4.3499999999999997E-2</v>
      </c>
    </row>
    <row r="29" spans="1:11" s="42" customFormat="1" ht="12.75" customHeight="1">
      <c r="A29" s="69" t="s">
        <v>20</v>
      </c>
      <c r="B29" s="70" t="s">
        <v>133</v>
      </c>
      <c r="C29" s="123" t="s">
        <v>134</v>
      </c>
      <c r="D29" s="123" t="s">
        <v>34</v>
      </c>
      <c r="E29" s="124">
        <v>180</v>
      </c>
      <c r="F29" s="72">
        <v>80</v>
      </c>
      <c r="G29" s="72"/>
      <c r="H29" s="125">
        <f t="shared" ref="H29:H37" si="3">E29*G29</f>
        <v>0</v>
      </c>
      <c r="I29" s="126"/>
      <c r="J29" s="113"/>
      <c r="K29" s="44"/>
    </row>
    <row r="30" spans="1:11" s="42" customFormat="1" ht="12.75" customHeight="1">
      <c r="A30" s="69" t="s">
        <v>135</v>
      </c>
      <c r="B30" s="70" t="s">
        <v>136</v>
      </c>
      <c r="C30" s="127" t="s">
        <v>137</v>
      </c>
      <c r="D30" s="123" t="s">
        <v>34</v>
      </c>
      <c r="E30" s="128">
        <v>40</v>
      </c>
      <c r="F30" s="72">
        <v>5.2</v>
      </c>
      <c r="G30" s="72"/>
      <c r="H30" s="125">
        <f t="shared" si="3"/>
        <v>0</v>
      </c>
      <c r="I30" s="129">
        <v>2.9999999999999997E-4</v>
      </c>
      <c r="J30" s="113">
        <f>I30*E30</f>
        <v>1.1999999999999999E-2</v>
      </c>
      <c r="K30" s="44"/>
    </row>
    <row r="31" spans="1:11" s="42" customFormat="1" ht="12.75" customHeight="1">
      <c r="A31" s="69" t="s">
        <v>135</v>
      </c>
      <c r="B31" s="70" t="s">
        <v>136</v>
      </c>
      <c r="C31" s="127" t="s">
        <v>138</v>
      </c>
      <c r="D31" s="123" t="s">
        <v>34</v>
      </c>
      <c r="E31" s="128">
        <v>80</v>
      </c>
      <c r="F31" s="72">
        <v>5.2</v>
      </c>
      <c r="G31" s="72"/>
      <c r="H31" s="125">
        <f t="shared" si="3"/>
        <v>0</v>
      </c>
      <c r="I31" s="129">
        <v>2.9999999999999997E-4</v>
      </c>
      <c r="J31" s="113">
        <f>I31*E31</f>
        <v>2.3999999999999997E-2</v>
      </c>
      <c r="K31" s="44"/>
    </row>
    <row r="32" spans="1:11" s="42" customFormat="1" ht="12.75" customHeight="1">
      <c r="A32" s="69" t="s">
        <v>135</v>
      </c>
      <c r="B32" s="70" t="s">
        <v>136</v>
      </c>
      <c r="C32" s="127" t="s">
        <v>139</v>
      </c>
      <c r="D32" s="123" t="s">
        <v>34</v>
      </c>
      <c r="E32" s="128">
        <v>25</v>
      </c>
      <c r="F32" s="72">
        <v>6.5</v>
      </c>
      <c r="G32" s="72"/>
      <c r="H32" s="125">
        <f t="shared" si="3"/>
        <v>0</v>
      </c>
      <c r="I32" s="129">
        <v>2.9999999999999997E-4</v>
      </c>
      <c r="J32" s="113">
        <f>I32*E32</f>
        <v>7.4999999999999997E-3</v>
      </c>
      <c r="K32" s="44"/>
    </row>
    <row r="33" spans="1:11" s="42" customFormat="1" ht="12.75" customHeight="1">
      <c r="A33" s="130" t="s">
        <v>20</v>
      </c>
      <c r="B33" s="131" t="s">
        <v>140</v>
      </c>
      <c r="C33" s="131" t="s">
        <v>141</v>
      </c>
      <c r="D33" s="131" t="s">
        <v>34</v>
      </c>
      <c r="E33" s="132">
        <f>SUM(E34:E34)</f>
        <v>22</v>
      </c>
      <c r="F33" s="133">
        <v>120</v>
      </c>
      <c r="G33" s="72"/>
      <c r="H33" s="125">
        <f t="shared" si="3"/>
        <v>0</v>
      </c>
      <c r="I33" s="126"/>
      <c r="J33" s="113"/>
      <c r="K33" s="44"/>
    </row>
    <row r="34" spans="1:11" s="42" customFormat="1" ht="12.75" customHeight="1">
      <c r="A34" s="69" t="s">
        <v>135</v>
      </c>
      <c r="B34" s="70" t="s">
        <v>136</v>
      </c>
      <c r="C34" s="127" t="s">
        <v>142</v>
      </c>
      <c r="D34" s="123" t="s">
        <v>34</v>
      </c>
      <c r="E34" s="128">
        <v>22</v>
      </c>
      <c r="F34" s="72">
        <v>8</v>
      </c>
      <c r="G34" s="72"/>
      <c r="H34" s="125">
        <f t="shared" si="3"/>
        <v>0</v>
      </c>
      <c r="I34" s="129">
        <v>2.9999999999999997E-4</v>
      </c>
      <c r="J34" s="113">
        <f>I34*E34</f>
        <v>6.5999999999999991E-3</v>
      </c>
      <c r="K34" s="44"/>
    </row>
    <row r="35" spans="1:11" s="42" customFormat="1">
      <c r="A35" s="69" t="s">
        <v>124</v>
      </c>
      <c r="B35" s="70" t="s">
        <v>143</v>
      </c>
      <c r="C35" s="123" t="s">
        <v>144</v>
      </c>
      <c r="D35" s="123" t="s">
        <v>35</v>
      </c>
      <c r="E35" s="124">
        <v>4</v>
      </c>
      <c r="F35" s="72">
        <v>250</v>
      </c>
      <c r="G35" s="72"/>
      <c r="H35" s="125">
        <f t="shared" si="3"/>
        <v>0</v>
      </c>
      <c r="I35" s="129"/>
      <c r="J35" s="113">
        <f>I35*E35</f>
        <v>0</v>
      </c>
    </row>
    <row r="36" spans="1:11" s="42" customFormat="1">
      <c r="A36" s="69" t="s">
        <v>124</v>
      </c>
      <c r="B36" s="70" t="s">
        <v>143</v>
      </c>
      <c r="C36" s="123" t="s">
        <v>145</v>
      </c>
      <c r="D36" s="123" t="s">
        <v>34</v>
      </c>
      <c r="E36" s="124">
        <v>120</v>
      </c>
      <c r="F36" s="72">
        <v>12</v>
      </c>
      <c r="G36" s="72"/>
      <c r="H36" s="125">
        <f t="shared" si="3"/>
        <v>0</v>
      </c>
      <c r="I36" s="129"/>
      <c r="J36" s="113">
        <f>I36*E36</f>
        <v>0</v>
      </c>
    </row>
    <row r="37" spans="1:11" s="42" customFormat="1" ht="12">
      <c r="A37" s="69" t="s">
        <v>20</v>
      </c>
      <c r="B37" s="70" t="s">
        <v>146</v>
      </c>
      <c r="C37" s="70" t="s">
        <v>147</v>
      </c>
      <c r="D37" s="110" t="s">
        <v>32</v>
      </c>
      <c r="E37" s="111">
        <v>0.4</v>
      </c>
      <c r="F37" s="112">
        <v>800</v>
      </c>
      <c r="G37" s="72"/>
      <c r="H37" s="125">
        <f t="shared" si="3"/>
        <v>0</v>
      </c>
      <c r="I37" s="113"/>
      <c r="J37" s="113"/>
      <c r="K37" s="44"/>
    </row>
    <row r="38" spans="1:11" s="42" customFormat="1" ht="12">
      <c r="A38" s="134"/>
      <c r="B38" s="135"/>
      <c r="C38" s="135"/>
      <c r="D38" s="135"/>
      <c r="E38" s="43"/>
      <c r="F38" s="136"/>
      <c r="G38" s="238"/>
      <c r="H38" s="137"/>
      <c r="I38" s="138"/>
      <c r="J38" s="138"/>
      <c r="K38" s="44"/>
    </row>
    <row r="39" spans="1:11" s="42" customFormat="1" ht="12">
      <c r="A39" s="134"/>
      <c r="B39" s="135"/>
      <c r="C39" s="135"/>
      <c r="D39" s="135"/>
      <c r="E39" s="43"/>
      <c r="F39" s="136"/>
      <c r="G39" s="238"/>
      <c r="H39" s="137"/>
      <c r="I39" s="138"/>
      <c r="J39" s="138"/>
      <c r="K39" s="44"/>
    </row>
    <row r="40" spans="1:11" s="122" customFormat="1">
      <c r="A40" s="116" t="s">
        <v>96</v>
      </c>
      <c r="B40" s="117" t="s">
        <v>148</v>
      </c>
      <c r="C40" s="117" t="s">
        <v>149</v>
      </c>
      <c r="D40" s="117" t="s">
        <v>96</v>
      </c>
      <c r="E40" s="118">
        <v>0</v>
      </c>
      <c r="F40" s="119">
        <v>0</v>
      </c>
      <c r="G40" s="72"/>
      <c r="H40" s="119">
        <f>SUM(H41:H58)</f>
        <v>0</v>
      </c>
      <c r="I40" s="120">
        <v>0</v>
      </c>
      <c r="J40" s="121">
        <f>SUM(J41:J54)</f>
        <v>0.56797292200000005</v>
      </c>
    </row>
    <row r="41" spans="1:11" s="42" customFormat="1" ht="12">
      <c r="A41" s="69" t="s">
        <v>148</v>
      </c>
      <c r="B41" s="70" t="s">
        <v>150</v>
      </c>
      <c r="C41" s="70" t="s">
        <v>615</v>
      </c>
      <c r="D41" s="70" t="s">
        <v>21</v>
      </c>
      <c r="E41" s="128">
        <v>180</v>
      </c>
      <c r="F41" s="72">
        <v>14</v>
      </c>
      <c r="G41" s="72"/>
      <c r="H41" s="125">
        <f>E41*G41</f>
        <v>0</v>
      </c>
      <c r="I41" s="126">
        <v>2E-3</v>
      </c>
      <c r="J41" s="113">
        <f>I41*E41</f>
        <v>0.36</v>
      </c>
    </row>
    <row r="42" spans="1:11" s="42" customFormat="1" ht="12">
      <c r="A42" s="69" t="s">
        <v>148</v>
      </c>
      <c r="B42" s="70" t="s">
        <v>151</v>
      </c>
      <c r="C42" s="70" t="s">
        <v>616</v>
      </c>
      <c r="D42" s="70" t="s">
        <v>21</v>
      </c>
      <c r="E42" s="128">
        <v>22</v>
      </c>
      <c r="F42" s="72">
        <v>9.5</v>
      </c>
      <c r="G42" s="72"/>
      <c r="H42" s="125">
        <f>E42*G42</f>
        <v>0</v>
      </c>
      <c r="I42" s="113">
        <v>1E-3</v>
      </c>
      <c r="J42" s="113">
        <f>I42*E42</f>
        <v>2.1999999999999999E-2</v>
      </c>
    </row>
    <row r="43" spans="1:11" s="42" customFormat="1" ht="12">
      <c r="A43" s="69" t="s">
        <v>148</v>
      </c>
      <c r="B43" s="70" t="s">
        <v>152</v>
      </c>
      <c r="C43" s="70" t="s">
        <v>153</v>
      </c>
      <c r="D43" s="70" t="s">
        <v>21</v>
      </c>
      <c r="E43" s="128">
        <v>12</v>
      </c>
      <c r="F43" s="72">
        <v>11</v>
      </c>
      <c r="G43" s="72"/>
      <c r="H43" s="125">
        <f>E43*G43</f>
        <v>0</v>
      </c>
      <c r="I43" s="113">
        <v>1E-3</v>
      </c>
      <c r="J43" s="113">
        <f>I43*E43</f>
        <v>1.2E-2</v>
      </c>
    </row>
    <row r="44" spans="1:11" s="42" customFormat="1" ht="12">
      <c r="A44" s="69"/>
      <c r="B44" s="70"/>
      <c r="C44" s="70"/>
      <c r="D44" s="70"/>
      <c r="E44" s="128"/>
      <c r="F44" s="72"/>
      <c r="G44" s="72"/>
      <c r="H44" s="125"/>
      <c r="I44" s="126"/>
      <c r="J44" s="113"/>
    </row>
    <row r="45" spans="1:11" s="42" customFormat="1" ht="12">
      <c r="A45" s="69" t="s">
        <v>148</v>
      </c>
      <c r="B45" s="70" t="s">
        <v>154</v>
      </c>
      <c r="C45" s="70" t="s">
        <v>155</v>
      </c>
      <c r="D45" s="110" t="s">
        <v>156</v>
      </c>
      <c r="E45" s="111">
        <v>8</v>
      </c>
      <c r="F45" s="112">
        <v>46</v>
      </c>
      <c r="G45" s="72"/>
      <c r="H45" s="125">
        <f t="shared" ref="H45:H58" si="4">E45*G45</f>
        <v>0</v>
      </c>
      <c r="I45" s="113">
        <v>0</v>
      </c>
      <c r="J45" s="113">
        <f t="shared" ref="J45:J55" si="5">I45*E45</f>
        <v>0</v>
      </c>
    </row>
    <row r="46" spans="1:11" s="42" customFormat="1" ht="12">
      <c r="A46" s="109" t="s">
        <v>148</v>
      </c>
      <c r="B46" s="110" t="s">
        <v>157</v>
      </c>
      <c r="C46" s="110" t="s">
        <v>158</v>
      </c>
      <c r="D46" s="110" t="s">
        <v>156</v>
      </c>
      <c r="E46" s="111">
        <v>2</v>
      </c>
      <c r="F46" s="112">
        <v>51</v>
      </c>
      <c r="G46" s="72"/>
      <c r="H46" s="125">
        <f t="shared" si="4"/>
        <v>0</v>
      </c>
      <c r="I46" s="113">
        <v>0</v>
      </c>
      <c r="J46" s="113">
        <f t="shared" si="5"/>
        <v>0</v>
      </c>
    </row>
    <row r="47" spans="1:11" s="42" customFormat="1" ht="12">
      <c r="A47" s="69" t="s">
        <v>148</v>
      </c>
      <c r="B47" s="70" t="s">
        <v>159</v>
      </c>
      <c r="C47" s="70" t="s">
        <v>160</v>
      </c>
      <c r="D47" s="110" t="s">
        <v>156</v>
      </c>
      <c r="E47" s="111">
        <v>6</v>
      </c>
      <c r="F47" s="112">
        <v>76</v>
      </c>
      <c r="G47" s="72"/>
      <c r="H47" s="125">
        <f t="shared" si="4"/>
        <v>0</v>
      </c>
      <c r="I47" s="113">
        <v>0</v>
      </c>
      <c r="J47" s="113">
        <f t="shared" si="5"/>
        <v>0</v>
      </c>
    </row>
    <row r="48" spans="1:11" s="42" customFormat="1">
      <c r="A48" s="139" t="s">
        <v>124</v>
      </c>
      <c r="B48" s="123" t="s">
        <v>161</v>
      </c>
      <c r="C48" s="123" t="s">
        <v>162</v>
      </c>
      <c r="D48" s="123" t="s">
        <v>156</v>
      </c>
      <c r="E48" s="124">
        <v>4</v>
      </c>
      <c r="F48" s="72">
        <v>352</v>
      </c>
      <c r="G48" s="72"/>
      <c r="H48" s="125">
        <f t="shared" si="4"/>
        <v>0</v>
      </c>
      <c r="I48" s="126">
        <v>2.1281846000000004E-2</v>
      </c>
      <c r="J48" s="113">
        <f t="shared" si="5"/>
        <v>8.5127384000000014E-2</v>
      </c>
    </row>
    <row r="49" spans="1:11" s="42" customFormat="1" ht="13.5" customHeight="1">
      <c r="A49" s="69" t="s">
        <v>148</v>
      </c>
      <c r="B49" s="70" t="s">
        <v>163</v>
      </c>
      <c r="C49" s="70" t="s">
        <v>164</v>
      </c>
      <c r="D49" s="70" t="s">
        <v>165</v>
      </c>
      <c r="E49" s="71">
        <v>1</v>
      </c>
      <c r="F49" s="72">
        <v>404.4</v>
      </c>
      <c r="G49" s="72"/>
      <c r="H49" s="125">
        <f t="shared" si="4"/>
        <v>0</v>
      </c>
      <c r="I49" s="113">
        <v>5.0000000000000001E-3</v>
      </c>
      <c r="J49" s="113">
        <f t="shared" si="5"/>
        <v>5.0000000000000001E-3</v>
      </c>
    </row>
    <row r="50" spans="1:11" s="42" customFormat="1" ht="12">
      <c r="A50" s="69" t="s">
        <v>148</v>
      </c>
      <c r="B50" s="70" t="s">
        <v>166</v>
      </c>
      <c r="C50" s="70" t="s">
        <v>167</v>
      </c>
      <c r="D50" s="70" t="s">
        <v>165</v>
      </c>
      <c r="E50" s="128">
        <v>3</v>
      </c>
      <c r="F50" s="72">
        <v>464.8</v>
      </c>
      <c r="G50" s="72"/>
      <c r="H50" s="125">
        <f t="shared" si="4"/>
        <v>0</v>
      </c>
      <c r="I50" s="126">
        <v>2.1281846000000004E-2</v>
      </c>
      <c r="J50" s="113">
        <f t="shared" si="5"/>
        <v>6.3845538000000007E-2</v>
      </c>
      <c r="K50" s="44"/>
    </row>
    <row r="51" spans="1:11" s="42" customFormat="1" ht="12">
      <c r="A51" s="109" t="s">
        <v>148</v>
      </c>
      <c r="B51" s="110" t="s">
        <v>168</v>
      </c>
      <c r="C51" s="110" t="s">
        <v>169</v>
      </c>
      <c r="D51" s="110" t="s">
        <v>165</v>
      </c>
      <c r="E51" s="140">
        <v>3</v>
      </c>
      <c r="F51" s="112">
        <v>260</v>
      </c>
      <c r="G51" s="72"/>
      <c r="H51" s="125">
        <f t="shared" si="4"/>
        <v>0</v>
      </c>
      <c r="I51" s="141">
        <v>5.0000000000000001E-3</v>
      </c>
      <c r="J51" s="142">
        <f t="shared" si="5"/>
        <v>1.4999999999999999E-2</v>
      </c>
      <c r="K51" s="44"/>
    </row>
    <row r="52" spans="1:11" s="42" customFormat="1" ht="12">
      <c r="A52" s="109" t="s">
        <v>148</v>
      </c>
      <c r="B52" s="110" t="s">
        <v>168</v>
      </c>
      <c r="C52" s="110" t="s">
        <v>170</v>
      </c>
      <c r="D52" s="110" t="s">
        <v>165</v>
      </c>
      <c r="E52" s="111">
        <v>1</v>
      </c>
      <c r="F52" s="112">
        <v>60</v>
      </c>
      <c r="G52" s="72"/>
      <c r="H52" s="125">
        <f t="shared" si="4"/>
        <v>0</v>
      </c>
      <c r="I52" s="141">
        <v>5.0000000000000001E-3</v>
      </c>
      <c r="J52" s="142">
        <f t="shared" si="5"/>
        <v>5.0000000000000001E-3</v>
      </c>
    </row>
    <row r="53" spans="1:11" s="42" customFormat="1" ht="12">
      <c r="A53" s="69" t="s">
        <v>148</v>
      </c>
      <c r="B53" s="70" t="s">
        <v>171</v>
      </c>
      <c r="C53" s="70" t="s">
        <v>172</v>
      </c>
      <c r="D53" s="70" t="s">
        <v>165</v>
      </c>
      <c r="E53" s="71">
        <v>3</v>
      </c>
      <c r="F53" s="72">
        <v>14</v>
      </c>
      <c r="G53" s="72"/>
      <c r="H53" s="125">
        <f t="shared" si="4"/>
        <v>0</v>
      </c>
      <c r="I53" s="113">
        <v>0</v>
      </c>
      <c r="J53" s="113">
        <f t="shared" si="5"/>
        <v>0</v>
      </c>
    </row>
    <row r="54" spans="1:11" s="42" customFormat="1" ht="12">
      <c r="A54" s="109" t="s">
        <v>148</v>
      </c>
      <c r="B54" s="70" t="s">
        <v>173</v>
      </c>
      <c r="C54" s="70" t="s">
        <v>174</v>
      </c>
      <c r="D54" s="70" t="s">
        <v>165</v>
      </c>
      <c r="E54" s="71">
        <v>3</v>
      </c>
      <c r="F54" s="72">
        <v>54</v>
      </c>
      <c r="G54" s="72"/>
      <c r="H54" s="125">
        <f t="shared" si="4"/>
        <v>0</v>
      </c>
      <c r="I54" s="113"/>
      <c r="J54" s="113">
        <f t="shared" si="5"/>
        <v>0</v>
      </c>
    </row>
    <row r="55" spans="1:11" s="42" customFormat="1" ht="12">
      <c r="A55" s="130" t="s">
        <v>148</v>
      </c>
      <c r="B55" s="131" t="s">
        <v>175</v>
      </c>
      <c r="C55" s="131" t="s">
        <v>176</v>
      </c>
      <c r="D55" s="131" t="s">
        <v>21</v>
      </c>
      <c r="E55" s="132">
        <v>10</v>
      </c>
      <c r="F55" s="143">
        <v>103.7</v>
      </c>
      <c r="G55" s="72"/>
      <c r="H55" s="125">
        <f t="shared" si="4"/>
        <v>0</v>
      </c>
      <c r="I55" s="141"/>
      <c r="J55" s="142">
        <f t="shared" si="5"/>
        <v>0</v>
      </c>
      <c r="K55" s="44"/>
    </row>
    <row r="56" spans="1:11" s="42" customFormat="1" ht="12">
      <c r="A56" s="109" t="s">
        <v>148</v>
      </c>
      <c r="B56" s="110" t="s">
        <v>177</v>
      </c>
      <c r="C56" s="110" t="s">
        <v>178</v>
      </c>
      <c r="D56" s="110" t="s">
        <v>21</v>
      </c>
      <c r="E56" s="111">
        <v>103</v>
      </c>
      <c r="F56" s="112">
        <v>13.5</v>
      </c>
      <c r="G56" s="72"/>
      <c r="H56" s="125">
        <f t="shared" si="4"/>
        <v>0</v>
      </c>
      <c r="I56" s="113">
        <v>0</v>
      </c>
      <c r="J56" s="113"/>
    </row>
    <row r="57" spans="1:11" s="42" customFormat="1" ht="12">
      <c r="A57" s="109" t="s">
        <v>148</v>
      </c>
      <c r="B57" s="110" t="s">
        <v>179</v>
      </c>
      <c r="C57" s="110" t="s">
        <v>180</v>
      </c>
      <c r="D57" s="110" t="s">
        <v>131</v>
      </c>
      <c r="E57" s="111">
        <f>J40</f>
        <v>0.56797292200000005</v>
      </c>
      <c r="F57" s="112">
        <v>380</v>
      </c>
      <c r="G57" s="72"/>
      <c r="H57" s="125">
        <f t="shared" si="4"/>
        <v>0</v>
      </c>
      <c r="I57" s="113">
        <v>0</v>
      </c>
      <c r="J57" s="113"/>
    </row>
    <row r="58" spans="1:11" s="42" customFormat="1" ht="12">
      <c r="A58" s="109" t="s">
        <v>148</v>
      </c>
      <c r="B58" s="110" t="s">
        <v>181</v>
      </c>
      <c r="C58" s="110" t="s">
        <v>182</v>
      </c>
      <c r="D58" s="110" t="s">
        <v>131</v>
      </c>
      <c r="E58" s="111">
        <f>J40</f>
        <v>0.56797292200000005</v>
      </c>
      <c r="F58" s="112">
        <v>480</v>
      </c>
      <c r="G58" s="72"/>
      <c r="H58" s="125">
        <f t="shared" si="4"/>
        <v>0</v>
      </c>
      <c r="I58" s="113">
        <v>0</v>
      </c>
      <c r="J58" s="113"/>
    </row>
    <row r="59" spans="1:11" s="42" customFormat="1" ht="12">
      <c r="A59" s="134"/>
      <c r="B59" s="135"/>
      <c r="C59" s="135"/>
      <c r="D59" s="135"/>
      <c r="E59" s="43"/>
      <c r="F59" s="136"/>
      <c r="G59" s="238"/>
      <c r="H59" s="137"/>
      <c r="I59" s="138"/>
      <c r="J59" s="138"/>
      <c r="K59" s="44"/>
    </row>
    <row r="60" spans="1:11" s="42" customFormat="1" ht="12">
      <c r="A60" s="134"/>
      <c r="B60" s="135"/>
      <c r="C60" s="135"/>
      <c r="D60" s="135"/>
      <c r="E60" s="43"/>
      <c r="F60" s="136"/>
      <c r="G60" s="238"/>
      <c r="H60" s="137"/>
      <c r="I60" s="138"/>
      <c r="J60" s="138"/>
      <c r="K60" s="44"/>
    </row>
    <row r="61" spans="1:11" s="122" customFormat="1">
      <c r="A61" s="116" t="s">
        <v>96</v>
      </c>
      <c r="B61" s="117" t="s">
        <v>183</v>
      </c>
      <c r="C61" s="117" t="s">
        <v>184</v>
      </c>
      <c r="D61" s="117" t="s">
        <v>96</v>
      </c>
      <c r="E61" s="118">
        <v>0</v>
      </c>
      <c r="F61" s="119">
        <v>0</v>
      </c>
      <c r="G61" s="72"/>
      <c r="H61" s="119">
        <f>SUM(H62:H87)</f>
        <v>0</v>
      </c>
      <c r="I61" s="120">
        <v>0</v>
      </c>
      <c r="J61" s="121">
        <f>SUM(J62:J85)</f>
        <v>2.0107553100000004</v>
      </c>
    </row>
    <row r="62" spans="1:11" s="42" customFormat="1" ht="12">
      <c r="A62" s="130" t="s">
        <v>148</v>
      </c>
      <c r="B62" s="131" t="s">
        <v>185</v>
      </c>
      <c r="C62" s="131" t="s">
        <v>186</v>
      </c>
      <c r="D62" s="131" t="s">
        <v>21</v>
      </c>
      <c r="E62" s="144">
        <v>50</v>
      </c>
      <c r="F62" s="143">
        <v>15</v>
      </c>
      <c r="G62" s="72"/>
      <c r="H62" s="125">
        <f>E62*G62</f>
        <v>0</v>
      </c>
      <c r="I62" s="145">
        <v>1.290874E-2</v>
      </c>
      <c r="J62" s="146">
        <f>I62*E62</f>
        <v>0.64543700000000004</v>
      </c>
    </row>
    <row r="63" spans="1:11" s="42" customFormat="1" ht="12">
      <c r="A63" s="130" t="s">
        <v>148</v>
      </c>
      <c r="B63" s="131" t="s">
        <v>187</v>
      </c>
      <c r="C63" s="131" t="s">
        <v>188</v>
      </c>
      <c r="D63" s="131" t="s">
        <v>21</v>
      </c>
      <c r="E63" s="144">
        <v>42</v>
      </c>
      <c r="F63" s="143">
        <v>18</v>
      </c>
      <c r="G63" s="72"/>
      <c r="H63" s="125">
        <f>E63*G63</f>
        <v>0</v>
      </c>
      <c r="I63" s="145">
        <v>1.290874E-2</v>
      </c>
      <c r="J63" s="146">
        <f>I63*E63</f>
        <v>0.54216708000000002</v>
      </c>
    </row>
    <row r="64" spans="1:11" s="42" customFormat="1" ht="12">
      <c r="A64" s="69" t="s">
        <v>148</v>
      </c>
      <c r="B64" s="70" t="s">
        <v>189</v>
      </c>
      <c r="C64" s="70" t="s">
        <v>190</v>
      </c>
      <c r="D64" s="70" t="s">
        <v>21</v>
      </c>
      <c r="E64" s="128">
        <v>150</v>
      </c>
      <c r="F64" s="72">
        <v>16</v>
      </c>
      <c r="G64" s="72"/>
      <c r="H64" s="125">
        <f>E64*G64</f>
        <v>0</v>
      </c>
      <c r="I64" s="129">
        <v>2E-3</v>
      </c>
      <c r="J64" s="146">
        <f>I64*E64</f>
        <v>0.3</v>
      </c>
    </row>
    <row r="65" spans="1:10" s="42" customFormat="1" ht="12">
      <c r="A65" s="69" t="s">
        <v>148</v>
      </c>
      <c r="B65" s="70" t="s">
        <v>191</v>
      </c>
      <c r="C65" s="70" t="s">
        <v>192</v>
      </c>
      <c r="D65" s="70" t="s">
        <v>21</v>
      </c>
      <c r="E65" s="128">
        <v>160</v>
      </c>
      <c r="F65" s="72">
        <v>18</v>
      </c>
      <c r="G65" s="72"/>
      <c r="H65" s="125">
        <f>E65*G65</f>
        <v>0</v>
      </c>
      <c r="I65" s="129">
        <v>2E-3</v>
      </c>
      <c r="J65" s="146">
        <f>I65*E65</f>
        <v>0.32</v>
      </c>
    </row>
    <row r="66" spans="1:10" s="42" customFormat="1" ht="12">
      <c r="A66" s="69"/>
      <c r="B66" s="70"/>
      <c r="C66" s="70"/>
      <c r="D66" s="70"/>
      <c r="E66" s="128"/>
      <c r="F66" s="72"/>
      <c r="G66" s="72"/>
      <c r="H66" s="125"/>
      <c r="I66" s="129"/>
      <c r="J66" s="146"/>
    </row>
    <row r="67" spans="1:10" s="42" customFormat="1" ht="12">
      <c r="A67" s="69" t="s">
        <v>148</v>
      </c>
      <c r="B67" s="70" t="s">
        <v>193</v>
      </c>
      <c r="C67" s="70" t="s">
        <v>194</v>
      </c>
      <c r="D67" s="70" t="s">
        <v>35</v>
      </c>
      <c r="E67" s="128">
        <v>6</v>
      </c>
      <c r="F67" s="72">
        <v>4.4240000000000004</v>
      </c>
      <c r="G67" s="72"/>
      <c r="H67" s="125">
        <f t="shared" ref="H67:H87" si="6">E67*G67</f>
        <v>0</v>
      </c>
      <c r="I67" s="129">
        <v>4.4000000000000007E-4</v>
      </c>
      <c r="J67" s="146">
        <f t="shared" ref="J67:J85" si="7">I67*E67</f>
        <v>2.6400000000000004E-3</v>
      </c>
    </row>
    <row r="68" spans="1:10" s="42" customFormat="1" ht="12">
      <c r="A68" s="69" t="s">
        <v>148</v>
      </c>
      <c r="B68" s="70" t="s">
        <v>195</v>
      </c>
      <c r="C68" s="70" t="s">
        <v>196</v>
      </c>
      <c r="D68" s="70" t="s">
        <v>197</v>
      </c>
      <c r="E68" s="128">
        <v>8</v>
      </c>
      <c r="F68" s="72">
        <v>8.8369999999999997</v>
      </c>
      <c r="G68" s="72"/>
      <c r="H68" s="125">
        <f t="shared" si="6"/>
        <v>0</v>
      </c>
      <c r="I68" s="129">
        <v>4.4000000000000007E-4</v>
      </c>
      <c r="J68" s="146">
        <f t="shared" si="7"/>
        <v>3.5200000000000006E-3</v>
      </c>
    </row>
    <row r="69" spans="1:10" s="42" customFormat="1" ht="12">
      <c r="A69" s="69" t="s">
        <v>148</v>
      </c>
      <c r="B69" s="70" t="s">
        <v>198</v>
      </c>
      <c r="C69" s="70" t="s">
        <v>199</v>
      </c>
      <c r="D69" s="70" t="s">
        <v>165</v>
      </c>
      <c r="E69" s="71">
        <v>1</v>
      </c>
      <c r="F69" s="72">
        <v>14</v>
      </c>
      <c r="G69" s="72"/>
      <c r="H69" s="125">
        <f t="shared" si="6"/>
        <v>0</v>
      </c>
      <c r="I69" s="113">
        <v>1.2999999999999999E-4</v>
      </c>
      <c r="J69" s="113">
        <f t="shared" si="7"/>
        <v>1.2999999999999999E-4</v>
      </c>
    </row>
    <row r="70" spans="1:10" s="42" customFormat="1" ht="12">
      <c r="A70" s="69" t="s">
        <v>148</v>
      </c>
      <c r="B70" s="70" t="s">
        <v>200</v>
      </c>
      <c r="C70" s="70" t="s">
        <v>201</v>
      </c>
      <c r="D70" s="70" t="s">
        <v>202</v>
      </c>
      <c r="E70" s="71">
        <v>1</v>
      </c>
      <c r="F70" s="72">
        <v>28</v>
      </c>
      <c r="G70" s="72"/>
      <c r="H70" s="125">
        <f t="shared" si="6"/>
        <v>0</v>
      </c>
      <c r="I70" s="113">
        <v>0.01</v>
      </c>
      <c r="J70" s="113">
        <f t="shared" si="7"/>
        <v>0.01</v>
      </c>
    </row>
    <row r="71" spans="1:10" s="42" customFormat="1" ht="12">
      <c r="A71" s="69" t="s">
        <v>148</v>
      </c>
      <c r="B71" s="70" t="s">
        <v>198</v>
      </c>
      <c r="C71" s="70" t="s">
        <v>203</v>
      </c>
      <c r="D71" s="70" t="s">
        <v>165</v>
      </c>
      <c r="E71" s="71">
        <v>1</v>
      </c>
      <c r="F71" s="72">
        <v>17</v>
      </c>
      <c r="G71" s="72"/>
      <c r="H71" s="125">
        <f t="shared" si="6"/>
        <v>0</v>
      </c>
      <c r="I71" s="113">
        <v>1.2999999999999999E-4</v>
      </c>
      <c r="J71" s="113">
        <f t="shared" si="7"/>
        <v>1.2999999999999999E-4</v>
      </c>
    </row>
    <row r="72" spans="1:10" s="42" customFormat="1" ht="12">
      <c r="A72" s="69" t="s">
        <v>148</v>
      </c>
      <c r="B72" s="70" t="s">
        <v>204</v>
      </c>
      <c r="C72" s="70" t="s">
        <v>205</v>
      </c>
      <c r="D72" s="70" t="s">
        <v>202</v>
      </c>
      <c r="E72" s="71">
        <v>1</v>
      </c>
      <c r="F72" s="72">
        <v>35</v>
      </c>
      <c r="G72" s="72"/>
      <c r="H72" s="125">
        <f t="shared" si="6"/>
        <v>0</v>
      </c>
      <c r="I72" s="113">
        <v>0.01</v>
      </c>
      <c r="J72" s="113">
        <f t="shared" si="7"/>
        <v>0.01</v>
      </c>
    </row>
    <row r="73" spans="1:10" s="42" customFormat="1" ht="12">
      <c r="A73" s="109" t="s">
        <v>148</v>
      </c>
      <c r="B73" s="110" t="s">
        <v>206</v>
      </c>
      <c r="C73" s="110" t="s">
        <v>207</v>
      </c>
      <c r="D73" s="110" t="s">
        <v>165</v>
      </c>
      <c r="E73" s="111">
        <v>2</v>
      </c>
      <c r="F73" s="112">
        <v>1.8</v>
      </c>
      <c r="G73" s="72"/>
      <c r="H73" s="125">
        <f t="shared" si="6"/>
        <v>0</v>
      </c>
      <c r="I73" s="113">
        <v>7.2999999999999996E-4</v>
      </c>
      <c r="J73" s="113">
        <f t="shared" si="7"/>
        <v>1.4599999999999999E-3</v>
      </c>
    </row>
    <row r="74" spans="1:10" s="42" customFormat="1" ht="12">
      <c r="A74" s="69" t="s">
        <v>148</v>
      </c>
      <c r="B74" s="70" t="s">
        <v>208</v>
      </c>
      <c r="C74" s="70" t="s">
        <v>209</v>
      </c>
      <c r="D74" s="70" t="s">
        <v>165</v>
      </c>
      <c r="E74" s="128">
        <v>4</v>
      </c>
      <c r="F74" s="72">
        <v>135</v>
      </c>
      <c r="G74" s="72"/>
      <c r="H74" s="125">
        <f t="shared" si="6"/>
        <v>0</v>
      </c>
      <c r="I74" s="113">
        <v>4.4000000000000007E-4</v>
      </c>
      <c r="J74" s="113">
        <f t="shared" si="7"/>
        <v>1.7600000000000003E-3</v>
      </c>
    </row>
    <row r="75" spans="1:10" s="42" customFormat="1" ht="12">
      <c r="A75" s="69" t="s">
        <v>148</v>
      </c>
      <c r="B75" s="70" t="s">
        <v>210</v>
      </c>
      <c r="C75" s="70" t="s">
        <v>211</v>
      </c>
      <c r="D75" s="70" t="s">
        <v>165</v>
      </c>
      <c r="E75" s="128">
        <v>6</v>
      </c>
      <c r="F75" s="72">
        <v>160</v>
      </c>
      <c r="G75" s="72"/>
      <c r="H75" s="125">
        <f t="shared" si="6"/>
        <v>0</v>
      </c>
      <c r="I75" s="113">
        <v>4.4000000000000007E-4</v>
      </c>
      <c r="J75" s="113">
        <f t="shared" si="7"/>
        <v>2.6400000000000004E-3</v>
      </c>
    </row>
    <row r="76" spans="1:10" s="42" customFormat="1" ht="12">
      <c r="A76" s="69" t="s">
        <v>148</v>
      </c>
      <c r="B76" s="70" t="s">
        <v>212</v>
      </c>
      <c r="C76" s="70" t="s">
        <v>213</v>
      </c>
      <c r="D76" s="70" t="s">
        <v>165</v>
      </c>
      <c r="E76" s="128">
        <v>2</v>
      </c>
      <c r="F76" s="72">
        <v>210</v>
      </c>
      <c r="G76" s="72"/>
      <c r="H76" s="125">
        <f t="shared" si="6"/>
        <v>0</v>
      </c>
      <c r="I76" s="113">
        <v>4.4000000000000007E-4</v>
      </c>
      <c r="J76" s="113">
        <f t="shared" si="7"/>
        <v>8.8000000000000014E-4</v>
      </c>
    </row>
    <row r="77" spans="1:10" s="42" customFormat="1" ht="12">
      <c r="A77" s="69" t="s">
        <v>148</v>
      </c>
      <c r="B77" s="70" t="s">
        <v>214</v>
      </c>
      <c r="C77" s="70" t="s">
        <v>215</v>
      </c>
      <c r="D77" s="70" t="s">
        <v>165</v>
      </c>
      <c r="E77" s="128">
        <v>1</v>
      </c>
      <c r="F77" s="72">
        <v>250</v>
      </c>
      <c r="G77" s="72"/>
      <c r="H77" s="125">
        <f t="shared" si="6"/>
        <v>0</v>
      </c>
      <c r="I77" s="113">
        <v>4.4000000000000007E-4</v>
      </c>
      <c r="J77" s="113">
        <f t="shared" si="7"/>
        <v>4.4000000000000007E-4</v>
      </c>
    </row>
    <row r="78" spans="1:10" s="42" customFormat="1" ht="12">
      <c r="A78" s="109" t="s">
        <v>148</v>
      </c>
      <c r="B78" s="110" t="s">
        <v>216</v>
      </c>
      <c r="C78" s="110" t="s">
        <v>217</v>
      </c>
      <c r="D78" s="110" t="s">
        <v>165</v>
      </c>
      <c r="E78" s="111">
        <v>1</v>
      </c>
      <c r="F78" s="112">
        <v>42</v>
      </c>
      <c r="G78" s="72"/>
      <c r="H78" s="125">
        <f t="shared" si="6"/>
        <v>0</v>
      </c>
      <c r="I78" s="113">
        <v>1.8689799999999996E-4</v>
      </c>
      <c r="J78" s="113">
        <f t="shared" si="7"/>
        <v>1.8689799999999996E-4</v>
      </c>
    </row>
    <row r="79" spans="1:10" s="42" customFormat="1" ht="10.15" customHeight="1">
      <c r="A79" s="69" t="s">
        <v>148</v>
      </c>
      <c r="B79" s="70" t="s">
        <v>218</v>
      </c>
      <c r="C79" s="70" t="s">
        <v>219</v>
      </c>
      <c r="D79" s="70" t="s">
        <v>165</v>
      </c>
      <c r="E79" s="128">
        <v>1</v>
      </c>
      <c r="F79" s="72">
        <v>9</v>
      </c>
      <c r="G79" s="72"/>
      <c r="H79" s="125">
        <f t="shared" si="6"/>
        <v>0</v>
      </c>
      <c r="I79" s="113">
        <v>0.04</v>
      </c>
      <c r="J79" s="113">
        <f t="shared" si="7"/>
        <v>0.04</v>
      </c>
    </row>
    <row r="80" spans="1:10" s="42" customFormat="1" ht="12">
      <c r="A80" s="109" t="s">
        <v>148</v>
      </c>
      <c r="B80" s="110" t="s">
        <v>220</v>
      </c>
      <c r="C80" s="110" t="s">
        <v>221</v>
      </c>
      <c r="D80" s="110" t="s">
        <v>165</v>
      </c>
      <c r="E80" s="111">
        <v>4</v>
      </c>
      <c r="F80" s="112">
        <v>330</v>
      </c>
      <c r="G80" s="72"/>
      <c r="H80" s="125">
        <f t="shared" si="6"/>
        <v>0</v>
      </c>
      <c r="I80" s="113">
        <v>7.5000000000000002E-4</v>
      </c>
      <c r="J80" s="113">
        <f t="shared" si="7"/>
        <v>3.0000000000000001E-3</v>
      </c>
    </row>
    <row r="81" spans="1:10" s="42" customFormat="1" ht="12">
      <c r="A81" s="109" t="s">
        <v>148</v>
      </c>
      <c r="B81" s="110" t="s">
        <v>222</v>
      </c>
      <c r="C81" s="110" t="s">
        <v>223</v>
      </c>
      <c r="D81" s="110" t="s">
        <v>165</v>
      </c>
      <c r="E81" s="111">
        <v>2</v>
      </c>
      <c r="F81" s="112">
        <v>227.4</v>
      </c>
      <c r="G81" s="72"/>
      <c r="H81" s="125">
        <f t="shared" si="6"/>
        <v>0</v>
      </c>
      <c r="I81" s="113">
        <v>1.8689799999999996E-4</v>
      </c>
      <c r="J81" s="113">
        <f t="shared" si="7"/>
        <v>3.7379599999999992E-4</v>
      </c>
    </row>
    <row r="82" spans="1:10" s="42" customFormat="1" ht="12">
      <c r="A82" s="130" t="s">
        <v>148</v>
      </c>
      <c r="B82" s="131" t="s">
        <v>168</v>
      </c>
      <c r="C82" s="131" t="s">
        <v>224</v>
      </c>
      <c r="D82" s="110" t="s">
        <v>165</v>
      </c>
      <c r="E82" s="144">
        <v>1</v>
      </c>
      <c r="F82" s="143">
        <v>40</v>
      </c>
      <c r="G82" s="72"/>
      <c r="H82" s="125">
        <f t="shared" si="6"/>
        <v>0</v>
      </c>
      <c r="I82" s="126">
        <v>0.05</v>
      </c>
      <c r="J82" s="146">
        <f t="shared" si="7"/>
        <v>0.05</v>
      </c>
    </row>
    <row r="83" spans="1:10" s="42" customFormat="1" ht="12">
      <c r="A83" s="69" t="s">
        <v>148</v>
      </c>
      <c r="B83" s="70" t="s">
        <v>225</v>
      </c>
      <c r="C83" s="70" t="s">
        <v>226</v>
      </c>
      <c r="D83" s="110" t="s">
        <v>165</v>
      </c>
      <c r="E83" s="128">
        <v>1</v>
      </c>
      <c r="F83" s="72">
        <v>480</v>
      </c>
      <c r="G83" s="72"/>
      <c r="H83" s="125">
        <f t="shared" si="6"/>
        <v>0</v>
      </c>
      <c r="I83" s="113">
        <v>0.05</v>
      </c>
      <c r="J83" s="113">
        <f t="shared" si="7"/>
        <v>0.05</v>
      </c>
    </row>
    <row r="84" spans="1:10" s="42" customFormat="1" ht="12">
      <c r="A84" s="109" t="s">
        <v>148</v>
      </c>
      <c r="B84" s="110" t="s">
        <v>227</v>
      </c>
      <c r="C84" s="110" t="s">
        <v>228</v>
      </c>
      <c r="D84" s="110" t="s">
        <v>21</v>
      </c>
      <c r="E84" s="111">
        <v>132</v>
      </c>
      <c r="F84" s="112">
        <v>1.2</v>
      </c>
      <c r="G84" s="72"/>
      <c r="H84" s="125">
        <f t="shared" si="6"/>
        <v>0</v>
      </c>
      <c r="I84" s="113">
        <v>1.8689799999999996E-4</v>
      </c>
      <c r="J84" s="113">
        <f t="shared" si="7"/>
        <v>2.4670535999999993E-2</v>
      </c>
    </row>
    <row r="85" spans="1:10" s="42" customFormat="1" ht="12">
      <c r="A85" s="109" t="s">
        <v>148</v>
      </c>
      <c r="B85" s="110" t="s">
        <v>229</v>
      </c>
      <c r="C85" s="110" t="s">
        <v>230</v>
      </c>
      <c r="D85" s="110" t="s">
        <v>21</v>
      </c>
      <c r="E85" s="111">
        <v>132</v>
      </c>
      <c r="F85" s="112">
        <v>18</v>
      </c>
      <c r="G85" s="72"/>
      <c r="H85" s="125">
        <f t="shared" si="6"/>
        <v>0</v>
      </c>
      <c r="I85" s="113">
        <v>1.0000000000000001E-5</v>
      </c>
      <c r="J85" s="113">
        <f t="shared" si="7"/>
        <v>1.3200000000000002E-3</v>
      </c>
    </row>
    <row r="86" spans="1:10" s="42" customFormat="1" ht="12">
      <c r="A86" s="109" t="s">
        <v>148</v>
      </c>
      <c r="B86" s="110" t="s">
        <v>231</v>
      </c>
      <c r="C86" s="110" t="s">
        <v>232</v>
      </c>
      <c r="D86" s="110" t="s">
        <v>131</v>
      </c>
      <c r="E86" s="111">
        <f>J61</f>
        <v>2.0107553100000004</v>
      </c>
      <c r="F86" s="112">
        <v>322.5</v>
      </c>
      <c r="G86" s="72"/>
      <c r="H86" s="125">
        <f t="shared" si="6"/>
        <v>0</v>
      </c>
      <c r="I86" s="113">
        <v>0</v>
      </c>
      <c r="J86" s="113"/>
    </row>
    <row r="87" spans="1:10" s="42" customFormat="1" ht="12">
      <c r="A87" s="109" t="s">
        <v>148</v>
      </c>
      <c r="B87" s="110" t="s">
        <v>233</v>
      </c>
      <c r="C87" s="110" t="s">
        <v>182</v>
      </c>
      <c r="D87" s="110" t="s">
        <v>131</v>
      </c>
      <c r="E87" s="111">
        <f>E86</f>
        <v>2.0107553100000004</v>
      </c>
      <c r="F87" s="112">
        <v>375.2</v>
      </c>
      <c r="G87" s="72"/>
      <c r="H87" s="125">
        <f t="shared" si="6"/>
        <v>0</v>
      </c>
      <c r="I87" s="113">
        <v>0</v>
      </c>
      <c r="J87" s="113"/>
    </row>
    <row r="88" spans="1:10" s="42" customFormat="1" ht="12">
      <c r="A88" s="134"/>
      <c r="B88" s="135"/>
      <c r="C88" s="135"/>
      <c r="D88" s="135"/>
      <c r="E88" s="43"/>
      <c r="F88" s="136"/>
      <c r="G88" s="239"/>
      <c r="H88" s="137"/>
      <c r="I88" s="138"/>
      <c r="J88" s="138"/>
    </row>
    <row r="89" spans="1:10" s="122" customFormat="1">
      <c r="A89" s="116" t="s">
        <v>96</v>
      </c>
      <c r="B89" s="117" t="s">
        <v>234</v>
      </c>
      <c r="C89" s="117" t="s">
        <v>235</v>
      </c>
      <c r="D89" s="117" t="s">
        <v>96</v>
      </c>
      <c r="E89" s="118">
        <v>0</v>
      </c>
      <c r="F89" s="119">
        <v>0</v>
      </c>
      <c r="G89" s="72"/>
      <c r="H89" s="119">
        <f>SUM(H90:H109)</f>
        <v>0</v>
      </c>
      <c r="I89" s="120">
        <v>0</v>
      </c>
      <c r="J89" s="121">
        <f>SUM(J90:J104)</f>
        <v>1.1505551399999998</v>
      </c>
    </row>
    <row r="90" spans="1:10" s="42" customFormat="1" ht="12">
      <c r="A90" s="109" t="s">
        <v>148</v>
      </c>
      <c r="B90" s="110" t="s">
        <v>236</v>
      </c>
      <c r="C90" s="110" t="s">
        <v>237</v>
      </c>
      <c r="D90" s="112" t="s">
        <v>156</v>
      </c>
      <c r="E90" s="111">
        <v>6</v>
      </c>
      <c r="F90" s="112">
        <v>580</v>
      </c>
      <c r="G90" s="72"/>
      <c r="H90" s="125">
        <f t="shared" ref="H90:H109" si="8">E90*G90</f>
        <v>0</v>
      </c>
      <c r="I90" s="113">
        <v>2.8567249999999995E-2</v>
      </c>
      <c r="J90" s="113">
        <f t="shared" ref="J90:J109" si="9">I90*E90</f>
        <v>0.17140349999999999</v>
      </c>
    </row>
    <row r="91" spans="1:10" s="112" customFormat="1" ht="12">
      <c r="A91" s="112" t="s">
        <v>124</v>
      </c>
      <c r="B91" s="110" t="s">
        <v>238</v>
      </c>
      <c r="C91" s="112" t="s">
        <v>239</v>
      </c>
      <c r="D91" s="112" t="s">
        <v>156</v>
      </c>
      <c r="E91" s="112">
        <v>6</v>
      </c>
      <c r="F91" s="112">
        <v>280</v>
      </c>
      <c r="G91" s="72"/>
      <c r="H91" s="112">
        <f t="shared" si="8"/>
        <v>0</v>
      </c>
      <c r="I91" s="141">
        <v>1.5328420000000001E-2</v>
      </c>
      <c r="J91" s="142">
        <f t="shared" si="9"/>
        <v>9.197052E-2</v>
      </c>
    </row>
    <row r="92" spans="1:10" s="42" customFormat="1" ht="12">
      <c r="A92" s="109" t="s">
        <v>148</v>
      </c>
      <c r="B92" s="110" t="s">
        <v>240</v>
      </c>
      <c r="C92" s="110" t="s">
        <v>241</v>
      </c>
      <c r="D92" s="112" t="s">
        <v>156</v>
      </c>
      <c r="E92" s="111">
        <v>6</v>
      </c>
      <c r="F92" s="112">
        <v>90</v>
      </c>
      <c r="G92" s="72"/>
      <c r="H92" s="125">
        <f t="shared" si="8"/>
        <v>0</v>
      </c>
      <c r="I92" s="113"/>
      <c r="J92" s="113">
        <f t="shared" si="9"/>
        <v>0</v>
      </c>
    </row>
    <row r="93" spans="1:10" s="112" customFormat="1" ht="12">
      <c r="A93" s="112" t="s">
        <v>135</v>
      </c>
      <c r="B93" s="110" t="s">
        <v>242</v>
      </c>
      <c r="C93" s="112" t="s">
        <v>243</v>
      </c>
      <c r="D93" s="112" t="s">
        <v>202</v>
      </c>
      <c r="E93" s="112">
        <v>6</v>
      </c>
      <c r="F93" s="112">
        <v>360</v>
      </c>
      <c r="G93" s="72"/>
      <c r="H93" s="112">
        <f t="shared" si="8"/>
        <v>0</v>
      </c>
      <c r="I93" s="141">
        <v>1.5328420000000001E-2</v>
      </c>
      <c r="J93" s="142">
        <f t="shared" si="9"/>
        <v>9.197052E-2</v>
      </c>
    </row>
    <row r="94" spans="1:10" s="112" customFormat="1" ht="12">
      <c r="A94" s="69" t="s">
        <v>148</v>
      </c>
      <c r="B94" s="70" t="s">
        <v>244</v>
      </c>
      <c r="C94" s="70" t="s">
        <v>245</v>
      </c>
      <c r="D94" s="112" t="s">
        <v>156</v>
      </c>
      <c r="E94" s="71">
        <v>8</v>
      </c>
      <c r="F94" s="72">
        <v>526.20000000000005</v>
      </c>
      <c r="G94" s="72"/>
      <c r="H94" s="112">
        <f t="shared" si="8"/>
        <v>0</v>
      </c>
      <c r="I94" s="141">
        <v>2.8567249999999995E-2</v>
      </c>
      <c r="J94" s="142">
        <f t="shared" si="9"/>
        <v>0.22853799999999996</v>
      </c>
    </row>
    <row r="95" spans="1:10" s="112" customFormat="1" ht="12">
      <c r="A95" s="112" t="s">
        <v>124</v>
      </c>
      <c r="B95" s="110" t="s">
        <v>246</v>
      </c>
      <c r="C95" s="112" t="s">
        <v>247</v>
      </c>
      <c r="D95" s="112" t="s">
        <v>156</v>
      </c>
      <c r="E95" s="112">
        <v>8</v>
      </c>
      <c r="F95" s="112">
        <v>3500</v>
      </c>
      <c r="G95" s="72"/>
      <c r="H95" s="112">
        <f t="shared" si="8"/>
        <v>0</v>
      </c>
      <c r="I95" s="141">
        <v>1.5328420000000001E-2</v>
      </c>
      <c r="J95" s="142">
        <f t="shared" si="9"/>
        <v>0.12262736</v>
      </c>
    </row>
    <row r="96" spans="1:10" s="42" customFormat="1" ht="12">
      <c r="A96" s="109" t="s">
        <v>148</v>
      </c>
      <c r="B96" s="110" t="s">
        <v>248</v>
      </c>
      <c r="C96" s="110" t="s">
        <v>249</v>
      </c>
      <c r="D96" s="112" t="s">
        <v>156</v>
      </c>
      <c r="E96" s="111">
        <v>8</v>
      </c>
      <c r="F96" s="112">
        <v>1500</v>
      </c>
      <c r="G96" s="72"/>
      <c r="H96" s="125">
        <f t="shared" si="8"/>
        <v>0</v>
      </c>
      <c r="I96" s="113">
        <v>1.5328420000000001E-2</v>
      </c>
      <c r="J96" s="113">
        <f t="shared" si="9"/>
        <v>0.12262736</v>
      </c>
    </row>
    <row r="97" spans="1:11" s="42" customFormat="1" ht="12">
      <c r="A97" s="69" t="s">
        <v>148</v>
      </c>
      <c r="B97" s="70" t="s">
        <v>250</v>
      </c>
      <c r="C97" s="70" t="s">
        <v>251</v>
      </c>
      <c r="D97" s="112" t="s">
        <v>156</v>
      </c>
      <c r="E97" s="71">
        <v>6</v>
      </c>
      <c r="F97" s="72">
        <v>101.9</v>
      </c>
      <c r="G97" s="72"/>
      <c r="H97" s="125">
        <f t="shared" si="8"/>
        <v>0</v>
      </c>
      <c r="I97" s="113">
        <v>3.0000000000000001E-3</v>
      </c>
      <c r="J97" s="113">
        <f t="shared" si="9"/>
        <v>1.8000000000000002E-2</v>
      </c>
    </row>
    <row r="98" spans="1:11" s="112" customFormat="1" ht="12">
      <c r="A98" s="112" t="s">
        <v>124</v>
      </c>
      <c r="B98" s="110" t="s">
        <v>252</v>
      </c>
      <c r="C98" s="112" t="s">
        <v>253</v>
      </c>
      <c r="D98" s="112" t="s">
        <v>156</v>
      </c>
      <c r="E98" s="112">
        <v>6</v>
      </c>
      <c r="F98" s="112">
        <v>120</v>
      </c>
      <c r="G98" s="72"/>
      <c r="H98" s="112">
        <f t="shared" si="8"/>
        <v>0</v>
      </c>
      <c r="I98" s="141">
        <v>1.5328420000000001E-2</v>
      </c>
      <c r="J98" s="142">
        <f t="shared" si="9"/>
        <v>9.197052E-2</v>
      </c>
    </row>
    <row r="99" spans="1:11" s="42" customFormat="1" ht="12">
      <c r="A99" s="69" t="s">
        <v>148</v>
      </c>
      <c r="B99" s="70" t="s">
        <v>254</v>
      </c>
      <c r="C99" s="70" t="s">
        <v>255</v>
      </c>
      <c r="D99" s="112" t="s">
        <v>156</v>
      </c>
      <c r="E99" s="71">
        <v>8</v>
      </c>
      <c r="F99" s="72">
        <v>117.9</v>
      </c>
      <c r="G99" s="72"/>
      <c r="H99" s="125">
        <f t="shared" si="8"/>
        <v>0</v>
      </c>
      <c r="I99" s="113"/>
      <c r="J99" s="113">
        <f t="shared" si="9"/>
        <v>0</v>
      </c>
    </row>
    <row r="100" spans="1:11" s="112" customFormat="1" ht="12">
      <c r="A100" s="112" t="s">
        <v>148</v>
      </c>
      <c r="B100" s="110" t="s">
        <v>256</v>
      </c>
      <c r="C100" s="112" t="s">
        <v>257</v>
      </c>
      <c r="D100" s="112" t="s">
        <v>156</v>
      </c>
      <c r="E100" s="112">
        <v>8</v>
      </c>
      <c r="F100" s="112">
        <v>280</v>
      </c>
      <c r="G100" s="72"/>
      <c r="H100" s="112">
        <f t="shared" si="8"/>
        <v>0</v>
      </c>
      <c r="I100" s="141">
        <v>1.7300000000000002E-3</v>
      </c>
      <c r="J100" s="142">
        <f t="shared" si="9"/>
        <v>1.3840000000000002E-2</v>
      </c>
    </row>
    <row r="101" spans="1:11" s="42" customFormat="1" ht="12">
      <c r="A101" s="69" t="s">
        <v>148</v>
      </c>
      <c r="B101" s="70" t="s">
        <v>258</v>
      </c>
      <c r="C101" s="70" t="s">
        <v>259</v>
      </c>
      <c r="D101" s="112" t="s">
        <v>156</v>
      </c>
      <c r="E101" s="71">
        <v>1</v>
      </c>
      <c r="F101" s="72">
        <v>35</v>
      </c>
      <c r="G101" s="72"/>
      <c r="H101" s="125">
        <f t="shared" si="8"/>
        <v>0</v>
      </c>
      <c r="I101" s="113">
        <v>9.7999999999999997E-4</v>
      </c>
      <c r="J101" s="113">
        <f t="shared" si="9"/>
        <v>9.7999999999999997E-4</v>
      </c>
    </row>
    <row r="102" spans="1:11" s="42" customFormat="1" ht="12">
      <c r="A102" s="130" t="s">
        <v>148</v>
      </c>
      <c r="B102" s="131" t="s">
        <v>168</v>
      </c>
      <c r="C102" s="131" t="s">
        <v>260</v>
      </c>
      <c r="D102" s="112" t="s">
        <v>156</v>
      </c>
      <c r="E102" s="132">
        <v>1</v>
      </c>
      <c r="F102" s="143">
        <v>500</v>
      </c>
      <c r="G102" s="72"/>
      <c r="H102" s="125">
        <f t="shared" si="8"/>
        <v>0</v>
      </c>
      <c r="I102" s="113">
        <v>0.05</v>
      </c>
      <c r="J102" s="113">
        <f t="shared" si="9"/>
        <v>0.05</v>
      </c>
    </row>
    <row r="103" spans="1:11" s="42" customFormat="1" ht="12">
      <c r="A103" s="69" t="s">
        <v>148</v>
      </c>
      <c r="B103" s="70" t="s">
        <v>261</v>
      </c>
      <c r="C103" s="70" t="s">
        <v>262</v>
      </c>
      <c r="D103" s="112" t="s">
        <v>156</v>
      </c>
      <c r="E103" s="71">
        <v>8</v>
      </c>
      <c r="F103" s="72">
        <v>93.3</v>
      </c>
      <c r="G103" s="72"/>
      <c r="H103" s="125">
        <f t="shared" si="8"/>
        <v>0</v>
      </c>
      <c r="I103" s="113">
        <v>3.0000000000000001E-3</v>
      </c>
      <c r="J103" s="113">
        <f t="shared" si="9"/>
        <v>2.4E-2</v>
      </c>
    </row>
    <row r="104" spans="1:11" s="112" customFormat="1" ht="12">
      <c r="A104" s="112" t="s">
        <v>124</v>
      </c>
      <c r="B104" s="110" t="s">
        <v>263</v>
      </c>
      <c r="C104" s="112" t="s">
        <v>264</v>
      </c>
      <c r="D104" s="112" t="s">
        <v>156</v>
      </c>
      <c r="E104" s="112">
        <v>8</v>
      </c>
      <c r="F104" s="112">
        <v>260</v>
      </c>
      <c r="G104" s="72"/>
      <c r="H104" s="112">
        <f t="shared" si="8"/>
        <v>0</v>
      </c>
      <c r="I104" s="141">
        <v>1.5328420000000001E-2</v>
      </c>
      <c r="J104" s="142">
        <f t="shared" si="9"/>
        <v>0.12262736</v>
      </c>
    </row>
    <row r="105" spans="1:11" s="42" customFormat="1" ht="12">
      <c r="A105" s="69" t="s">
        <v>148</v>
      </c>
      <c r="B105" s="70" t="s">
        <v>265</v>
      </c>
      <c r="C105" s="70" t="s">
        <v>266</v>
      </c>
      <c r="D105" s="112" t="s">
        <v>156</v>
      </c>
      <c r="E105" s="71">
        <v>8</v>
      </c>
      <c r="F105" s="72">
        <v>96.8</v>
      </c>
      <c r="G105" s="72"/>
      <c r="H105" s="125">
        <f t="shared" si="8"/>
        <v>0</v>
      </c>
      <c r="I105" s="113">
        <v>3.0000000000000001E-3</v>
      </c>
      <c r="J105" s="113">
        <f t="shared" si="9"/>
        <v>2.4E-2</v>
      </c>
    </row>
    <row r="106" spans="1:11" s="112" customFormat="1" ht="12">
      <c r="A106" s="112" t="s">
        <v>124</v>
      </c>
      <c r="B106" s="110" t="s">
        <v>267</v>
      </c>
      <c r="C106" s="112" t="s">
        <v>268</v>
      </c>
      <c r="D106" s="112" t="s">
        <v>156</v>
      </c>
      <c r="E106" s="112">
        <v>4</v>
      </c>
      <c r="F106" s="112">
        <v>440</v>
      </c>
      <c r="G106" s="72"/>
      <c r="H106" s="112">
        <f t="shared" si="8"/>
        <v>0</v>
      </c>
      <c r="I106" s="141">
        <v>1.5328420000000001E-2</v>
      </c>
      <c r="J106" s="142">
        <f t="shared" si="9"/>
        <v>6.1313680000000002E-2</v>
      </c>
    </row>
    <row r="107" spans="1:11" s="112" customFormat="1" ht="12">
      <c r="A107" s="112" t="s">
        <v>124</v>
      </c>
      <c r="B107" s="110" t="s">
        <v>267</v>
      </c>
      <c r="C107" s="112" t="s">
        <v>269</v>
      </c>
      <c r="D107" s="112" t="s">
        <v>156</v>
      </c>
      <c r="E107" s="112">
        <v>4</v>
      </c>
      <c r="F107" s="112">
        <v>480</v>
      </c>
      <c r="G107" s="72"/>
      <c r="H107" s="112">
        <f t="shared" si="8"/>
        <v>0</v>
      </c>
      <c r="I107" s="141">
        <v>1.5328420000000001E-2</v>
      </c>
      <c r="J107" s="142">
        <f t="shared" si="9"/>
        <v>6.1313680000000002E-2</v>
      </c>
    </row>
    <row r="108" spans="1:11" s="42" customFormat="1" ht="12">
      <c r="A108" s="109" t="s">
        <v>148</v>
      </c>
      <c r="B108" s="110" t="s">
        <v>270</v>
      </c>
      <c r="C108" s="110" t="s">
        <v>271</v>
      </c>
      <c r="D108" s="110" t="s">
        <v>131</v>
      </c>
      <c r="E108" s="111">
        <f>J89</f>
        <v>1.1505551399999998</v>
      </c>
      <c r="F108" s="112">
        <v>380</v>
      </c>
      <c r="G108" s="72"/>
      <c r="H108" s="125">
        <f t="shared" si="8"/>
        <v>0</v>
      </c>
      <c r="I108" s="113">
        <v>0</v>
      </c>
      <c r="J108" s="113">
        <f t="shared" si="9"/>
        <v>0</v>
      </c>
    </row>
    <row r="109" spans="1:11" s="42" customFormat="1" ht="12">
      <c r="A109" s="109" t="s">
        <v>148</v>
      </c>
      <c r="B109" s="110" t="s">
        <v>272</v>
      </c>
      <c r="C109" s="110" t="s">
        <v>182</v>
      </c>
      <c r="D109" s="110" t="s">
        <v>131</v>
      </c>
      <c r="E109" s="111">
        <f>J89</f>
        <v>1.1505551399999998</v>
      </c>
      <c r="F109" s="112">
        <v>580</v>
      </c>
      <c r="G109" s="72"/>
      <c r="H109" s="125">
        <f t="shared" si="8"/>
        <v>0</v>
      </c>
      <c r="I109" s="113">
        <v>0</v>
      </c>
      <c r="J109" s="113">
        <f t="shared" si="9"/>
        <v>0</v>
      </c>
    </row>
    <row r="110" spans="1:11" s="42" customFormat="1" ht="12">
      <c r="A110" s="134"/>
      <c r="B110" s="135"/>
      <c r="C110" s="135"/>
      <c r="D110" s="135"/>
      <c r="E110" s="43"/>
      <c r="F110" s="136"/>
      <c r="G110" s="239"/>
      <c r="H110" s="137"/>
      <c r="I110" s="138"/>
      <c r="J110" s="138"/>
    </row>
    <row r="111" spans="1:11" s="42" customFormat="1" ht="12">
      <c r="A111" s="134"/>
      <c r="B111" s="135"/>
      <c r="C111" s="135"/>
      <c r="D111" s="135"/>
      <c r="E111" s="43"/>
      <c r="F111" s="136"/>
      <c r="G111" s="238"/>
      <c r="H111" s="137"/>
      <c r="I111" s="138"/>
      <c r="J111" s="138"/>
      <c r="K111" s="44"/>
    </row>
    <row r="112" spans="1:11" s="155" customFormat="1">
      <c r="A112" s="148" t="s">
        <v>96</v>
      </c>
      <c r="B112" s="149" t="s">
        <v>15</v>
      </c>
      <c r="C112" s="149" t="s">
        <v>273</v>
      </c>
      <c r="D112" s="150"/>
      <c r="E112" s="151"/>
      <c r="F112" s="152"/>
      <c r="G112" s="72"/>
      <c r="H112" s="152">
        <f>SUM(H113:H128)</f>
        <v>0</v>
      </c>
      <c r="I112" s="153"/>
      <c r="J112" s="154">
        <f>SUM(J113:J120)</f>
        <v>11.394</v>
      </c>
    </row>
    <row r="113" spans="1:11" s="42" customFormat="1" ht="12">
      <c r="A113" s="109" t="s">
        <v>274</v>
      </c>
      <c r="B113" s="110" t="s">
        <v>275</v>
      </c>
      <c r="C113" s="110" t="s">
        <v>276</v>
      </c>
      <c r="D113" s="110" t="s">
        <v>35</v>
      </c>
      <c r="E113" s="140">
        <v>10</v>
      </c>
      <c r="F113" s="112">
        <v>2.0099999999999998</v>
      </c>
      <c r="G113" s="72"/>
      <c r="H113" s="125">
        <f t="shared" ref="H113:H128" si="10">E113*G113</f>
        <v>0</v>
      </c>
      <c r="I113" s="156">
        <v>5.0000000000000001E-3</v>
      </c>
      <c r="J113" s="146">
        <f t="shared" ref="J113:J120" si="11">I113*E113</f>
        <v>0.05</v>
      </c>
    </row>
    <row r="114" spans="1:11" s="42" customFormat="1" ht="12">
      <c r="A114" s="109" t="s">
        <v>274</v>
      </c>
      <c r="B114" s="110" t="s">
        <v>277</v>
      </c>
      <c r="C114" s="110" t="s">
        <v>278</v>
      </c>
      <c r="D114" s="110" t="s">
        <v>35</v>
      </c>
      <c r="E114" s="140">
        <v>10</v>
      </c>
      <c r="F114" s="112">
        <v>3.99</v>
      </c>
      <c r="G114" s="72"/>
      <c r="H114" s="125">
        <f t="shared" si="10"/>
        <v>0</v>
      </c>
      <c r="I114" s="156">
        <v>0.02</v>
      </c>
      <c r="J114" s="146">
        <f t="shared" si="11"/>
        <v>0.2</v>
      </c>
    </row>
    <row r="115" spans="1:11" s="42" customFormat="1" ht="12">
      <c r="A115" s="109" t="s">
        <v>274</v>
      </c>
      <c r="B115" s="110" t="s">
        <v>279</v>
      </c>
      <c r="C115" s="110" t="s">
        <v>280</v>
      </c>
      <c r="D115" s="110" t="s">
        <v>31</v>
      </c>
      <c r="E115" s="140">
        <v>0.5</v>
      </c>
      <c r="F115" s="112">
        <v>154.27000000000001</v>
      </c>
      <c r="G115" s="72"/>
      <c r="H115" s="125">
        <f t="shared" si="10"/>
        <v>0</v>
      </c>
      <c r="I115" s="156">
        <v>2.2999999999999998</v>
      </c>
      <c r="J115" s="146">
        <f t="shared" si="11"/>
        <v>1.1499999999999999</v>
      </c>
    </row>
    <row r="116" spans="1:11" s="42" customFormat="1" ht="12">
      <c r="A116" s="109" t="s">
        <v>274</v>
      </c>
      <c r="B116" s="110" t="s">
        <v>281</v>
      </c>
      <c r="C116" s="110" t="s">
        <v>282</v>
      </c>
      <c r="D116" s="110" t="s">
        <v>34</v>
      </c>
      <c r="E116" s="140">
        <v>85</v>
      </c>
      <c r="F116" s="112">
        <v>3.28</v>
      </c>
      <c r="G116" s="72"/>
      <c r="H116" s="125">
        <f t="shared" si="10"/>
        <v>0</v>
      </c>
      <c r="I116" s="156">
        <v>0.02</v>
      </c>
      <c r="J116" s="146">
        <f t="shared" si="11"/>
        <v>1.7</v>
      </c>
    </row>
    <row r="117" spans="1:11" s="42" customFormat="1" ht="12">
      <c r="A117" s="109" t="s">
        <v>274</v>
      </c>
      <c r="B117" s="110" t="s">
        <v>283</v>
      </c>
      <c r="C117" s="110" t="s">
        <v>284</v>
      </c>
      <c r="D117" s="110" t="s">
        <v>34</v>
      </c>
      <c r="E117" s="140">
        <v>4</v>
      </c>
      <c r="F117" s="112">
        <v>7.45</v>
      </c>
      <c r="G117" s="72"/>
      <c r="H117" s="125">
        <f t="shared" si="10"/>
        <v>0</v>
      </c>
      <c r="I117" s="156">
        <v>0.05</v>
      </c>
      <c r="J117" s="146">
        <f t="shared" si="11"/>
        <v>0.2</v>
      </c>
    </row>
    <row r="118" spans="1:11" s="42" customFormat="1" ht="12">
      <c r="A118" s="109" t="s">
        <v>274</v>
      </c>
      <c r="B118" s="110" t="s">
        <v>285</v>
      </c>
      <c r="C118" s="110" t="s">
        <v>286</v>
      </c>
      <c r="D118" s="110" t="s">
        <v>49</v>
      </c>
      <c r="E118" s="140">
        <v>280</v>
      </c>
      <c r="F118" s="112">
        <v>14.563000000000001</v>
      </c>
      <c r="G118" s="72"/>
      <c r="H118" s="125">
        <f t="shared" si="10"/>
        <v>0</v>
      </c>
      <c r="I118" s="156">
        <v>1.0499999999999999E-3</v>
      </c>
      <c r="J118" s="146">
        <f t="shared" si="11"/>
        <v>0.29399999999999998</v>
      </c>
    </row>
    <row r="119" spans="1:11" s="42" customFormat="1" ht="12">
      <c r="A119" s="109" t="s">
        <v>274</v>
      </c>
      <c r="B119" s="110" t="s">
        <v>287</v>
      </c>
      <c r="C119" s="110" t="s">
        <v>288</v>
      </c>
      <c r="D119" s="110" t="s">
        <v>34</v>
      </c>
      <c r="E119" s="140">
        <v>30</v>
      </c>
      <c r="F119" s="112">
        <v>18.815000000000001</v>
      </c>
      <c r="G119" s="72"/>
      <c r="H119" s="125">
        <f t="shared" si="10"/>
        <v>0</v>
      </c>
      <c r="I119" s="156">
        <v>0.01</v>
      </c>
      <c r="J119" s="146">
        <f t="shared" si="11"/>
        <v>0.3</v>
      </c>
    </row>
    <row r="120" spans="1:11" s="42" customFormat="1" ht="12">
      <c r="A120" s="109" t="s">
        <v>289</v>
      </c>
      <c r="B120" s="110" t="s">
        <v>290</v>
      </c>
      <c r="C120" s="110" t="s">
        <v>291</v>
      </c>
      <c r="D120" s="110" t="s">
        <v>33</v>
      </c>
      <c r="E120" s="111">
        <v>15</v>
      </c>
      <c r="F120" s="112">
        <v>30.7624</v>
      </c>
      <c r="G120" s="72"/>
      <c r="H120" s="125">
        <f t="shared" si="10"/>
        <v>0</v>
      </c>
      <c r="I120" s="113">
        <v>0.5</v>
      </c>
      <c r="J120" s="113">
        <f t="shared" si="11"/>
        <v>7.5</v>
      </c>
      <c r="K120" s="44"/>
    </row>
    <row r="121" spans="1:11" s="42" customFormat="1" ht="12">
      <c r="A121" s="109" t="s">
        <v>274</v>
      </c>
      <c r="B121" s="110" t="s">
        <v>38</v>
      </c>
      <c r="C121" s="110" t="s">
        <v>292</v>
      </c>
      <c r="D121" s="110" t="s">
        <v>32</v>
      </c>
      <c r="E121" s="140">
        <v>11.394</v>
      </c>
      <c r="F121" s="112">
        <v>6.3</v>
      </c>
      <c r="G121" s="72"/>
      <c r="H121" s="125">
        <f t="shared" si="10"/>
        <v>0</v>
      </c>
      <c r="I121" s="156"/>
      <c r="J121" s="146"/>
    </row>
    <row r="122" spans="1:11" s="42" customFormat="1" ht="12">
      <c r="A122" s="109" t="s">
        <v>274</v>
      </c>
      <c r="B122" s="110" t="s">
        <v>39</v>
      </c>
      <c r="C122" s="110" t="s">
        <v>293</v>
      </c>
      <c r="D122" s="110" t="s">
        <v>32</v>
      </c>
      <c r="E122" s="140">
        <f>J112</f>
        <v>11.394</v>
      </c>
      <c r="F122" s="112">
        <v>4.41</v>
      </c>
      <c r="G122" s="72"/>
      <c r="H122" s="125">
        <f t="shared" si="10"/>
        <v>0</v>
      </c>
      <c r="I122" s="156"/>
      <c r="J122" s="146">
        <f>I122*E122</f>
        <v>0</v>
      </c>
    </row>
    <row r="123" spans="1:11" s="42" customFormat="1" ht="12">
      <c r="A123" s="109" t="s">
        <v>274</v>
      </c>
      <c r="B123" s="110" t="s">
        <v>40</v>
      </c>
      <c r="C123" s="110" t="s">
        <v>294</v>
      </c>
      <c r="D123" s="110" t="s">
        <v>32</v>
      </c>
      <c r="E123" s="140">
        <f>J112</f>
        <v>11.394</v>
      </c>
      <c r="F123" s="112">
        <v>10</v>
      </c>
      <c r="G123" s="72"/>
      <c r="H123" s="125">
        <f t="shared" si="10"/>
        <v>0</v>
      </c>
      <c r="I123" s="156"/>
      <c r="J123" s="146">
        <f>I123*E123</f>
        <v>0</v>
      </c>
    </row>
    <row r="124" spans="1:11" s="42" customFormat="1" ht="12">
      <c r="A124" s="109" t="s">
        <v>274</v>
      </c>
      <c r="B124" s="110" t="s">
        <v>41</v>
      </c>
      <c r="C124" s="110" t="s">
        <v>295</v>
      </c>
      <c r="D124" s="110" t="s">
        <v>32</v>
      </c>
      <c r="E124" s="140">
        <f>J112</f>
        <v>11.394</v>
      </c>
      <c r="F124" s="112">
        <v>0.36</v>
      </c>
      <c r="G124" s="72"/>
      <c r="H124" s="125">
        <f t="shared" si="10"/>
        <v>0</v>
      </c>
      <c r="I124" s="156"/>
      <c r="J124" s="146">
        <f>I124*E124</f>
        <v>0</v>
      </c>
    </row>
    <row r="125" spans="1:11" s="42" customFormat="1" ht="12">
      <c r="A125" s="109" t="s">
        <v>274</v>
      </c>
      <c r="B125" s="110" t="s">
        <v>42</v>
      </c>
      <c r="C125" s="110" t="s">
        <v>296</v>
      </c>
      <c r="D125" s="110" t="s">
        <v>32</v>
      </c>
      <c r="E125" s="140">
        <f>J112</f>
        <v>11.394</v>
      </c>
      <c r="F125" s="112">
        <v>6.36</v>
      </c>
      <c r="G125" s="72"/>
      <c r="H125" s="125">
        <f t="shared" si="10"/>
        <v>0</v>
      </c>
      <c r="I125" s="156"/>
      <c r="J125" s="146">
        <f>I125*E125</f>
        <v>0</v>
      </c>
    </row>
    <row r="126" spans="1:11" s="42" customFormat="1" ht="12">
      <c r="A126" s="109" t="s">
        <v>274</v>
      </c>
      <c r="B126" s="110" t="s">
        <v>43</v>
      </c>
      <c r="C126" s="110" t="s">
        <v>297</v>
      </c>
      <c r="D126" s="110" t="s">
        <v>32</v>
      </c>
      <c r="E126" s="140">
        <f>J112</f>
        <v>11.394</v>
      </c>
      <c r="F126" s="112">
        <v>0.71</v>
      </c>
      <c r="G126" s="72"/>
      <c r="H126" s="125">
        <f t="shared" si="10"/>
        <v>0</v>
      </c>
      <c r="I126" s="156"/>
      <c r="J126" s="146">
        <f>SUM(J127:J127)</f>
        <v>0</v>
      </c>
    </row>
    <row r="127" spans="1:11" s="42" customFormat="1" ht="12">
      <c r="A127" s="109" t="s">
        <v>274</v>
      </c>
      <c r="B127" s="110" t="s">
        <v>44</v>
      </c>
      <c r="C127" s="110" t="s">
        <v>45</v>
      </c>
      <c r="D127" s="110" t="s">
        <v>32</v>
      </c>
      <c r="E127" s="140">
        <f>J112</f>
        <v>11.394</v>
      </c>
      <c r="F127" s="112">
        <v>14.85</v>
      </c>
      <c r="G127" s="72"/>
      <c r="H127" s="125">
        <f t="shared" si="10"/>
        <v>0</v>
      </c>
      <c r="I127" s="156"/>
      <c r="J127" s="146">
        <f>I127*E127</f>
        <v>0</v>
      </c>
    </row>
    <row r="128" spans="1:11" s="42" customFormat="1" ht="12">
      <c r="A128" s="109" t="s">
        <v>289</v>
      </c>
      <c r="B128" s="110" t="s">
        <v>298</v>
      </c>
      <c r="C128" s="110" t="s">
        <v>299</v>
      </c>
      <c r="D128" s="110" t="s">
        <v>33</v>
      </c>
      <c r="E128" s="111">
        <v>15</v>
      </c>
      <c r="F128" s="112">
        <v>13.8</v>
      </c>
      <c r="G128" s="72"/>
      <c r="H128" s="125">
        <f t="shared" si="10"/>
        <v>0</v>
      </c>
      <c r="I128" s="113">
        <v>0.4</v>
      </c>
      <c r="J128" s="113">
        <f>I128*E128</f>
        <v>6</v>
      </c>
    </row>
    <row r="129" spans="1:11" s="42" customFormat="1" ht="12">
      <c r="A129" s="134"/>
      <c r="B129" s="135"/>
      <c r="C129" s="135"/>
      <c r="D129" s="135"/>
      <c r="E129" s="43"/>
      <c r="F129" s="136"/>
      <c r="G129" s="238"/>
      <c r="H129" s="137"/>
      <c r="I129" s="138"/>
      <c r="J129" s="138"/>
      <c r="K129" s="44"/>
    </row>
    <row r="130" spans="1:11" s="49" customFormat="1">
      <c r="D130" s="49" t="s">
        <v>300</v>
      </c>
      <c r="E130" s="157"/>
      <c r="F130" s="158"/>
      <c r="G130" s="240"/>
      <c r="H130" s="159">
        <f>SUM(H28+H24+H8+H112+H40+H20+H89+H61)</f>
        <v>0</v>
      </c>
    </row>
    <row r="131" spans="1:11" s="40" customFormat="1" ht="14.25">
      <c r="E131" s="160"/>
      <c r="F131" s="161"/>
      <c r="G131" s="38"/>
      <c r="H131" s="162" t="s">
        <v>89</v>
      </c>
    </row>
    <row r="132" spans="1:11" s="40" customFormat="1" ht="14.25">
      <c r="E132" s="160"/>
      <c r="F132" s="161"/>
      <c r="G132" s="38"/>
      <c r="H132" s="162"/>
    </row>
    <row r="133" spans="1:11" s="40" customFormat="1" ht="14.25">
      <c r="E133" s="160"/>
      <c r="F133" s="161"/>
      <c r="G133" s="38"/>
      <c r="H133" s="162"/>
    </row>
    <row r="134" spans="1:11" s="40" customFormat="1" ht="14.25">
      <c r="E134" s="160"/>
      <c r="F134" s="161"/>
      <c r="G134" s="38"/>
      <c r="H134" s="162"/>
    </row>
    <row r="135" spans="1:11" s="40" customFormat="1" ht="14.25">
      <c r="E135" s="160"/>
      <c r="F135" s="161"/>
      <c r="G135" s="38"/>
      <c r="H135" s="162"/>
    </row>
    <row r="136" spans="1:11" s="40" customFormat="1" ht="14.25">
      <c r="E136" s="160"/>
      <c r="F136" s="161"/>
      <c r="G136" s="38"/>
      <c r="H136" s="162"/>
    </row>
    <row r="137" spans="1:11" s="40" customFormat="1" ht="14.25">
      <c r="E137" s="160"/>
      <c r="F137" s="161"/>
      <c r="G137" s="38"/>
      <c r="H137" s="162"/>
    </row>
    <row r="138" spans="1:11" s="40" customFormat="1" ht="14.25">
      <c r="E138" s="160"/>
      <c r="F138" s="161"/>
      <c r="G138" s="38"/>
      <c r="H138" s="162"/>
    </row>
    <row r="139" spans="1:11" s="40" customFormat="1" ht="14.25">
      <c r="E139" s="160"/>
      <c r="F139" s="161"/>
      <c r="G139" s="38"/>
      <c r="H139" s="162"/>
    </row>
    <row r="140" spans="1:11" s="40" customFormat="1" ht="14.25">
      <c r="E140" s="160"/>
      <c r="F140" s="161"/>
      <c r="G140" s="38"/>
      <c r="H140" s="162"/>
    </row>
    <row r="141" spans="1:11" s="40" customFormat="1" ht="14.25">
      <c r="E141" s="160"/>
      <c r="F141" s="161"/>
      <c r="G141" s="38"/>
      <c r="H141" s="162"/>
    </row>
    <row r="142" spans="1:11" s="40" customFormat="1" ht="14.25">
      <c r="E142" s="160"/>
      <c r="F142" s="161"/>
      <c r="G142" s="38"/>
      <c r="H142" s="162"/>
    </row>
    <row r="143" spans="1:11" s="40" customFormat="1" ht="14.25">
      <c r="E143" s="160"/>
      <c r="F143" s="161"/>
      <c r="G143" s="38"/>
      <c r="H143" s="162"/>
    </row>
    <row r="144" spans="1:11" s="40" customFormat="1" ht="14.25">
      <c r="E144" s="160"/>
      <c r="F144" s="161"/>
      <c r="G144" s="38"/>
      <c r="H144" s="162"/>
    </row>
    <row r="145" spans="1:10" s="40" customFormat="1" ht="14.25">
      <c r="E145" s="160"/>
      <c r="F145" s="161"/>
      <c r="G145" s="38"/>
      <c r="H145" s="162"/>
    </row>
    <row r="147" spans="1:10" s="35" customFormat="1" ht="18">
      <c r="A147" s="34" t="s">
        <v>83</v>
      </c>
      <c r="E147" s="36"/>
      <c r="G147" s="231"/>
    </row>
    <row r="148" spans="1:10" s="40" customFormat="1" ht="24" customHeight="1">
      <c r="A148" s="37" t="s">
        <v>84</v>
      </c>
      <c r="B148" s="37"/>
      <c r="C148" s="37"/>
      <c r="D148" s="37"/>
      <c r="E148" s="37"/>
      <c r="F148" s="37"/>
      <c r="G148" s="37"/>
      <c r="H148" s="38"/>
      <c r="I148" s="39"/>
    </row>
    <row r="149" spans="1:10" s="40" customFormat="1" ht="16.5" customHeight="1">
      <c r="A149" s="37" t="s">
        <v>85</v>
      </c>
      <c r="B149" s="37"/>
      <c r="C149" s="37"/>
      <c r="D149" s="37"/>
      <c r="E149" s="37"/>
      <c r="F149" s="37"/>
      <c r="G149" s="37"/>
      <c r="H149" s="38"/>
      <c r="I149" s="39"/>
    </row>
    <row r="150" spans="1:10" s="42" customFormat="1" ht="19.5" customHeight="1">
      <c r="A150" s="40" t="s">
        <v>86</v>
      </c>
      <c r="B150" s="41"/>
      <c r="C150" s="40" t="s">
        <v>87</v>
      </c>
      <c r="E150" s="43"/>
      <c r="F150" s="44"/>
      <c r="G150" s="232"/>
      <c r="H150" s="44"/>
      <c r="I150" s="45"/>
      <c r="J150" s="44"/>
    </row>
    <row r="151" spans="1:10" s="49" customFormat="1" ht="12.75" customHeight="1">
      <c r="A151" s="46" t="s">
        <v>88</v>
      </c>
      <c r="B151" s="47"/>
      <c r="C151" s="47"/>
      <c r="D151" s="47"/>
      <c r="E151" s="48"/>
      <c r="F151" s="47"/>
      <c r="G151" s="233"/>
      <c r="H151" s="47"/>
      <c r="I151" s="47"/>
      <c r="J151" s="47"/>
    </row>
    <row r="152" spans="1:10" s="54" customFormat="1" ht="12.75" customHeight="1">
      <c r="A152" s="163"/>
      <c r="B152" s="50"/>
      <c r="C152" s="50"/>
      <c r="D152" s="50"/>
      <c r="E152" s="51"/>
      <c r="F152" s="50"/>
      <c r="G152" s="241"/>
      <c r="H152" s="50"/>
      <c r="I152" s="50"/>
      <c r="J152" s="50"/>
    </row>
    <row r="153" spans="1:10" s="40" customFormat="1" ht="19.5" customHeight="1">
      <c r="A153" s="164" t="s">
        <v>90</v>
      </c>
      <c r="B153" s="164" t="s">
        <v>26</v>
      </c>
      <c r="C153" s="164" t="s">
        <v>91</v>
      </c>
      <c r="D153" s="164" t="s">
        <v>27</v>
      </c>
      <c r="E153" s="165" t="s">
        <v>92</v>
      </c>
      <c r="F153" s="166" t="s">
        <v>301</v>
      </c>
      <c r="G153" s="242"/>
      <c r="H153" s="167" t="s">
        <v>4</v>
      </c>
      <c r="I153" s="168" t="s">
        <v>94</v>
      </c>
      <c r="J153" s="168" t="s">
        <v>95</v>
      </c>
    </row>
    <row r="154" spans="1:10" s="40" customFormat="1" ht="14.25">
      <c r="A154" s="104" t="s">
        <v>96</v>
      </c>
      <c r="B154" s="105" t="s">
        <v>6</v>
      </c>
      <c r="C154" s="105" t="s">
        <v>97</v>
      </c>
      <c r="D154" s="105" t="s">
        <v>96</v>
      </c>
      <c r="E154" s="106">
        <v>0</v>
      </c>
      <c r="F154" s="100">
        <v>0</v>
      </c>
      <c r="G154" s="243">
        <v>0</v>
      </c>
      <c r="H154" s="100">
        <f>H8</f>
        <v>0</v>
      </c>
      <c r="I154" s="169">
        <v>0</v>
      </c>
      <c r="J154" s="107"/>
    </row>
    <row r="155" spans="1:10" s="40" customFormat="1" ht="14.25">
      <c r="A155" s="104"/>
      <c r="B155" s="105" t="s">
        <v>9</v>
      </c>
      <c r="C155" s="105" t="s">
        <v>120</v>
      </c>
      <c r="D155" s="105"/>
      <c r="E155" s="106"/>
      <c r="F155" s="100"/>
      <c r="G155" s="243"/>
      <c r="H155" s="100">
        <f>H20</f>
        <v>0</v>
      </c>
      <c r="I155" s="169"/>
      <c r="J155" s="107"/>
    </row>
    <row r="156" spans="1:10" s="40" customFormat="1" ht="14.25">
      <c r="A156" s="104" t="s">
        <v>96</v>
      </c>
      <c r="B156" s="105" t="s">
        <v>17</v>
      </c>
      <c r="C156" s="105" t="s">
        <v>128</v>
      </c>
      <c r="D156" s="105" t="s">
        <v>96</v>
      </c>
      <c r="E156" s="106">
        <v>0</v>
      </c>
      <c r="F156" s="100">
        <v>0</v>
      </c>
      <c r="G156" s="243">
        <v>0</v>
      </c>
      <c r="H156" s="100">
        <f>H24</f>
        <v>0</v>
      </c>
      <c r="I156" s="169">
        <v>0</v>
      </c>
      <c r="J156" s="107"/>
    </row>
    <row r="157" spans="1:10" s="40" customFormat="1" ht="14.25">
      <c r="A157" s="104"/>
      <c r="B157" s="117" t="s">
        <v>20</v>
      </c>
      <c r="C157" s="117" t="s">
        <v>132</v>
      </c>
      <c r="D157" s="105"/>
      <c r="E157" s="106"/>
      <c r="F157" s="100"/>
      <c r="G157" s="243"/>
      <c r="H157" s="100">
        <f>H28</f>
        <v>0</v>
      </c>
      <c r="I157" s="169"/>
      <c r="J157" s="107"/>
    </row>
    <row r="158" spans="1:10" s="40" customFormat="1" ht="14.25">
      <c r="A158" s="104"/>
      <c r="B158" s="105" t="s">
        <v>148</v>
      </c>
      <c r="C158" s="105" t="s">
        <v>149</v>
      </c>
      <c r="D158" s="105"/>
      <c r="E158" s="106"/>
      <c r="F158" s="100"/>
      <c r="G158" s="243"/>
      <c r="H158" s="100">
        <f>H40</f>
        <v>0</v>
      </c>
      <c r="I158" s="169"/>
      <c r="J158" s="107"/>
    </row>
    <row r="159" spans="1:10" s="40" customFormat="1" ht="14.25">
      <c r="A159" s="104"/>
      <c r="B159" s="117" t="s">
        <v>183</v>
      </c>
      <c r="C159" s="117" t="s">
        <v>184</v>
      </c>
      <c r="D159" s="105"/>
      <c r="E159" s="106"/>
      <c r="F159" s="100"/>
      <c r="G159" s="243"/>
      <c r="H159" s="100">
        <f>H61</f>
        <v>0</v>
      </c>
      <c r="I159" s="169"/>
      <c r="J159" s="107"/>
    </row>
    <row r="160" spans="1:10" s="40" customFormat="1" ht="14.25">
      <c r="A160" s="104"/>
      <c r="B160" s="117" t="s">
        <v>234</v>
      </c>
      <c r="C160" s="117" t="s">
        <v>235</v>
      </c>
      <c r="D160" s="105"/>
      <c r="E160" s="106"/>
      <c r="F160" s="100"/>
      <c r="G160" s="243"/>
      <c r="H160" s="100">
        <f>H89</f>
        <v>0</v>
      </c>
      <c r="I160" s="169"/>
      <c r="J160" s="107"/>
    </row>
    <row r="161" spans="1:10" s="40" customFormat="1" ht="14.25">
      <c r="A161" s="104"/>
      <c r="B161" s="149" t="s">
        <v>15</v>
      </c>
      <c r="C161" s="149" t="s">
        <v>273</v>
      </c>
      <c r="D161" s="105"/>
      <c r="E161" s="106"/>
      <c r="F161" s="100"/>
      <c r="G161" s="243"/>
      <c r="H161" s="100">
        <f>H112</f>
        <v>0</v>
      </c>
      <c r="I161" s="169"/>
      <c r="J161" s="107"/>
    </row>
    <row r="162" spans="1:10" s="40" customFormat="1" ht="14.25">
      <c r="A162" s="170"/>
      <c r="B162" s="171"/>
      <c r="C162" s="149"/>
      <c r="D162" s="172"/>
      <c r="E162" s="173"/>
      <c r="F162" s="174"/>
      <c r="G162" s="244"/>
      <c r="H162" s="100"/>
      <c r="I162" s="175"/>
      <c r="J162" s="176"/>
    </row>
    <row r="163" spans="1:10" s="42" customFormat="1" ht="14.25">
      <c r="C163" s="100" t="s">
        <v>300</v>
      </c>
      <c r="E163" s="177"/>
      <c r="G163" s="245"/>
      <c r="H163" s="100">
        <f>SUM(H154:H161)</f>
        <v>0</v>
      </c>
    </row>
    <row r="164" spans="1:10" s="42" customFormat="1" ht="14.25">
      <c r="C164" s="100"/>
      <c r="E164" s="177"/>
      <c r="G164" s="245"/>
      <c r="H164" s="100" t="s">
        <v>89</v>
      </c>
    </row>
  </sheetData>
  <pageMargins left="0.39370078740157483" right="0.39370078740157483" top="0.39370078740157483" bottom="0.39370078740157483" header="0.51181102362204722" footer="0.51181102362204722"/>
  <pageSetup paperSize="9" orientation="landscape" horizontalDpi="24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showGridLines="0" showZeros="0" zoomScale="82" zoomScaleNormal="82" workbookViewId="0">
      <pane ySplit="7" topLeftCell="A56" activePane="bottomLeft" state="frozen"/>
      <selection pane="bottomLeft" activeCell="N94" sqref="N94"/>
    </sheetView>
  </sheetViews>
  <sheetFormatPr defaultRowHeight="12.75"/>
  <cols>
    <col min="1" max="1" width="4.42578125" style="222" customWidth="1"/>
    <col min="2" max="2" width="11.42578125" style="222" customWidth="1"/>
    <col min="3" max="3" width="75.7109375" style="222" customWidth="1"/>
    <col min="4" max="4" width="4.28515625" style="222" customWidth="1"/>
    <col min="5" max="5" width="9.140625" style="223" customWidth="1"/>
    <col min="6" max="6" width="7.5703125" style="222" customWidth="1"/>
    <col min="7" max="7" width="7.5703125" style="224" hidden="1" customWidth="1"/>
    <col min="8" max="8" width="11" style="223" customWidth="1"/>
    <col min="9" max="9" width="7.85546875" style="222" customWidth="1"/>
    <col min="10" max="10" width="8.140625" style="222" customWidth="1"/>
    <col min="11" max="254" width="9.140625" style="222"/>
    <col min="255" max="255" width="4.42578125" style="222" customWidth="1"/>
    <col min="256" max="256" width="9.7109375" style="222" customWidth="1"/>
    <col min="257" max="257" width="75.7109375" style="222" customWidth="1"/>
    <col min="258" max="258" width="4.28515625" style="222" customWidth="1"/>
    <col min="259" max="259" width="7.42578125" style="222" customWidth="1"/>
    <col min="260" max="260" width="0" style="222" hidden="1" customWidth="1"/>
    <col min="261" max="261" width="7.5703125" style="222" customWidth="1"/>
    <col min="262" max="262" width="11" style="222" customWidth="1"/>
    <col min="263" max="263" width="7.85546875" style="222" customWidth="1"/>
    <col min="264" max="264" width="8.140625" style="222" customWidth="1"/>
    <col min="265" max="510" width="9.140625" style="222"/>
    <col min="511" max="511" width="4.42578125" style="222" customWidth="1"/>
    <col min="512" max="512" width="9.7109375" style="222" customWidth="1"/>
    <col min="513" max="513" width="75.7109375" style="222" customWidth="1"/>
    <col min="514" max="514" width="4.28515625" style="222" customWidth="1"/>
    <col min="515" max="515" width="7.42578125" style="222" customWidth="1"/>
    <col min="516" max="516" width="0" style="222" hidden="1" customWidth="1"/>
    <col min="517" max="517" width="7.5703125" style="222" customWidth="1"/>
    <col min="518" max="518" width="11" style="222" customWidth="1"/>
    <col min="519" max="519" width="7.85546875" style="222" customWidth="1"/>
    <col min="520" max="520" width="8.140625" style="222" customWidth="1"/>
    <col min="521" max="766" width="9.140625" style="222"/>
    <col min="767" max="767" width="4.42578125" style="222" customWidth="1"/>
    <col min="768" max="768" width="9.7109375" style="222" customWidth="1"/>
    <col min="769" max="769" width="75.7109375" style="222" customWidth="1"/>
    <col min="770" max="770" width="4.28515625" style="222" customWidth="1"/>
    <col min="771" max="771" width="7.42578125" style="222" customWidth="1"/>
    <col min="772" max="772" width="0" style="222" hidden="1" customWidth="1"/>
    <col min="773" max="773" width="7.5703125" style="222" customWidth="1"/>
    <col min="774" max="774" width="11" style="222" customWidth="1"/>
    <col min="775" max="775" width="7.85546875" style="222" customWidth="1"/>
    <col min="776" max="776" width="8.140625" style="222" customWidth="1"/>
    <col min="777" max="1022" width="9.140625" style="222"/>
    <col min="1023" max="1023" width="4.42578125" style="222" customWidth="1"/>
    <col min="1024" max="1024" width="9.7109375" style="222" customWidth="1"/>
    <col min="1025" max="1025" width="75.7109375" style="222" customWidth="1"/>
    <col min="1026" max="1026" width="4.28515625" style="222" customWidth="1"/>
    <col min="1027" max="1027" width="7.42578125" style="222" customWidth="1"/>
    <col min="1028" max="1028" width="0" style="222" hidden="1" customWidth="1"/>
    <col min="1029" max="1029" width="7.5703125" style="222" customWidth="1"/>
    <col min="1030" max="1030" width="11" style="222" customWidth="1"/>
    <col min="1031" max="1031" width="7.85546875" style="222" customWidth="1"/>
    <col min="1032" max="1032" width="8.140625" style="222" customWidth="1"/>
    <col min="1033" max="1278" width="9.140625" style="222"/>
    <col min="1279" max="1279" width="4.42578125" style="222" customWidth="1"/>
    <col min="1280" max="1280" width="9.7109375" style="222" customWidth="1"/>
    <col min="1281" max="1281" width="75.7109375" style="222" customWidth="1"/>
    <col min="1282" max="1282" width="4.28515625" style="222" customWidth="1"/>
    <col min="1283" max="1283" width="7.42578125" style="222" customWidth="1"/>
    <col min="1284" max="1284" width="0" style="222" hidden="1" customWidth="1"/>
    <col min="1285" max="1285" width="7.5703125" style="222" customWidth="1"/>
    <col min="1286" max="1286" width="11" style="222" customWidth="1"/>
    <col min="1287" max="1287" width="7.85546875" style="222" customWidth="1"/>
    <col min="1288" max="1288" width="8.140625" style="222" customWidth="1"/>
    <col min="1289" max="1534" width="9.140625" style="222"/>
    <col min="1535" max="1535" width="4.42578125" style="222" customWidth="1"/>
    <col min="1536" max="1536" width="9.7109375" style="222" customWidth="1"/>
    <col min="1537" max="1537" width="75.7109375" style="222" customWidth="1"/>
    <col min="1538" max="1538" width="4.28515625" style="222" customWidth="1"/>
    <col min="1539" max="1539" width="7.42578125" style="222" customWidth="1"/>
    <col min="1540" max="1540" width="0" style="222" hidden="1" customWidth="1"/>
    <col min="1541" max="1541" width="7.5703125" style="222" customWidth="1"/>
    <col min="1542" max="1542" width="11" style="222" customWidth="1"/>
    <col min="1543" max="1543" width="7.85546875" style="222" customWidth="1"/>
    <col min="1544" max="1544" width="8.140625" style="222" customWidth="1"/>
    <col min="1545" max="1790" width="9.140625" style="222"/>
    <col min="1791" max="1791" width="4.42578125" style="222" customWidth="1"/>
    <col min="1792" max="1792" width="9.7109375" style="222" customWidth="1"/>
    <col min="1793" max="1793" width="75.7109375" style="222" customWidth="1"/>
    <col min="1794" max="1794" width="4.28515625" style="222" customWidth="1"/>
    <col min="1795" max="1795" width="7.42578125" style="222" customWidth="1"/>
    <col min="1796" max="1796" width="0" style="222" hidden="1" customWidth="1"/>
    <col min="1797" max="1797" width="7.5703125" style="222" customWidth="1"/>
    <col min="1798" max="1798" width="11" style="222" customWidth="1"/>
    <col min="1799" max="1799" width="7.85546875" style="222" customWidth="1"/>
    <col min="1800" max="1800" width="8.140625" style="222" customWidth="1"/>
    <col min="1801" max="2046" width="9.140625" style="222"/>
    <col min="2047" max="2047" width="4.42578125" style="222" customWidth="1"/>
    <col min="2048" max="2048" width="9.7109375" style="222" customWidth="1"/>
    <col min="2049" max="2049" width="75.7109375" style="222" customWidth="1"/>
    <col min="2050" max="2050" width="4.28515625" style="222" customWidth="1"/>
    <col min="2051" max="2051" width="7.42578125" style="222" customWidth="1"/>
    <col min="2052" max="2052" width="0" style="222" hidden="1" customWidth="1"/>
    <col min="2053" max="2053" width="7.5703125" style="222" customWidth="1"/>
    <col min="2054" max="2054" width="11" style="222" customWidth="1"/>
    <col min="2055" max="2055" width="7.85546875" style="222" customWidth="1"/>
    <col min="2056" max="2056" width="8.140625" style="222" customWidth="1"/>
    <col min="2057" max="2302" width="9.140625" style="222"/>
    <col min="2303" max="2303" width="4.42578125" style="222" customWidth="1"/>
    <col min="2304" max="2304" width="9.7109375" style="222" customWidth="1"/>
    <col min="2305" max="2305" width="75.7109375" style="222" customWidth="1"/>
    <col min="2306" max="2306" width="4.28515625" style="222" customWidth="1"/>
    <col min="2307" max="2307" width="7.42578125" style="222" customWidth="1"/>
    <col min="2308" max="2308" width="0" style="222" hidden="1" customWidth="1"/>
    <col min="2309" max="2309" width="7.5703125" style="222" customWidth="1"/>
    <col min="2310" max="2310" width="11" style="222" customWidth="1"/>
    <col min="2311" max="2311" width="7.85546875" style="222" customWidth="1"/>
    <col min="2312" max="2312" width="8.140625" style="222" customWidth="1"/>
    <col min="2313" max="2558" width="9.140625" style="222"/>
    <col min="2559" max="2559" width="4.42578125" style="222" customWidth="1"/>
    <col min="2560" max="2560" width="9.7109375" style="222" customWidth="1"/>
    <col min="2561" max="2561" width="75.7109375" style="222" customWidth="1"/>
    <col min="2562" max="2562" width="4.28515625" style="222" customWidth="1"/>
    <col min="2563" max="2563" width="7.42578125" style="222" customWidth="1"/>
    <col min="2564" max="2564" width="0" style="222" hidden="1" customWidth="1"/>
    <col min="2565" max="2565" width="7.5703125" style="222" customWidth="1"/>
    <col min="2566" max="2566" width="11" style="222" customWidth="1"/>
    <col min="2567" max="2567" width="7.85546875" style="222" customWidth="1"/>
    <col min="2568" max="2568" width="8.140625" style="222" customWidth="1"/>
    <col min="2569" max="2814" width="9.140625" style="222"/>
    <col min="2815" max="2815" width="4.42578125" style="222" customWidth="1"/>
    <col min="2816" max="2816" width="9.7109375" style="222" customWidth="1"/>
    <col min="2817" max="2817" width="75.7109375" style="222" customWidth="1"/>
    <col min="2818" max="2818" width="4.28515625" style="222" customWidth="1"/>
    <col min="2819" max="2819" width="7.42578125" style="222" customWidth="1"/>
    <col min="2820" max="2820" width="0" style="222" hidden="1" customWidth="1"/>
    <col min="2821" max="2821" width="7.5703125" style="222" customWidth="1"/>
    <col min="2822" max="2822" width="11" style="222" customWidth="1"/>
    <col min="2823" max="2823" width="7.85546875" style="222" customWidth="1"/>
    <col min="2824" max="2824" width="8.140625" style="222" customWidth="1"/>
    <col min="2825" max="3070" width="9.140625" style="222"/>
    <col min="3071" max="3071" width="4.42578125" style="222" customWidth="1"/>
    <col min="3072" max="3072" width="9.7109375" style="222" customWidth="1"/>
    <col min="3073" max="3073" width="75.7109375" style="222" customWidth="1"/>
    <col min="3074" max="3074" width="4.28515625" style="222" customWidth="1"/>
    <col min="3075" max="3075" width="7.42578125" style="222" customWidth="1"/>
    <col min="3076" max="3076" width="0" style="222" hidden="1" customWidth="1"/>
    <col min="3077" max="3077" width="7.5703125" style="222" customWidth="1"/>
    <col min="3078" max="3078" width="11" style="222" customWidth="1"/>
    <col min="3079" max="3079" width="7.85546875" style="222" customWidth="1"/>
    <col min="3080" max="3080" width="8.140625" style="222" customWidth="1"/>
    <col min="3081" max="3326" width="9.140625" style="222"/>
    <col min="3327" max="3327" width="4.42578125" style="222" customWidth="1"/>
    <col min="3328" max="3328" width="9.7109375" style="222" customWidth="1"/>
    <col min="3329" max="3329" width="75.7109375" style="222" customWidth="1"/>
    <col min="3330" max="3330" width="4.28515625" style="222" customWidth="1"/>
    <col min="3331" max="3331" width="7.42578125" style="222" customWidth="1"/>
    <col min="3332" max="3332" width="0" style="222" hidden="1" customWidth="1"/>
    <col min="3333" max="3333" width="7.5703125" style="222" customWidth="1"/>
    <col min="3334" max="3334" width="11" style="222" customWidth="1"/>
    <col min="3335" max="3335" width="7.85546875" style="222" customWidth="1"/>
    <col min="3336" max="3336" width="8.140625" style="222" customWidth="1"/>
    <col min="3337" max="3582" width="9.140625" style="222"/>
    <col min="3583" max="3583" width="4.42578125" style="222" customWidth="1"/>
    <col min="3584" max="3584" width="9.7109375" style="222" customWidth="1"/>
    <col min="3585" max="3585" width="75.7109375" style="222" customWidth="1"/>
    <col min="3586" max="3586" width="4.28515625" style="222" customWidth="1"/>
    <col min="3587" max="3587" width="7.42578125" style="222" customWidth="1"/>
    <col min="3588" max="3588" width="0" style="222" hidden="1" customWidth="1"/>
    <col min="3589" max="3589" width="7.5703125" style="222" customWidth="1"/>
    <col min="3590" max="3590" width="11" style="222" customWidth="1"/>
    <col min="3591" max="3591" width="7.85546875" style="222" customWidth="1"/>
    <col min="3592" max="3592" width="8.140625" style="222" customWidth="1"/>
    <col min="3593" max="3838" width="9.140625" style="222"/>
    <col min="3839" max="3839" width="4.42578125" style="222" customWidth="1"/>
    <col min="3840" max="3840" width="9.7109375" style="222" customWidth="1"/>
    <col min="3841" max="3841" width="75.7109375" style="222" customWidth="1"/>
    <col min="3842" max="3842" width="4.28515625" style="222" customWidth="1"/>
    <col min="3843" max="3843" width="7.42578125" style="222" customWidth="1"/>
    <col min="3844" max="3844" width="0" style="222" hidden="1" customWidth="1"/>
    <col min="3845" max="3845" width="7.5703125" style="222" customWidth="1"/>
    <col min="3846" max="3846" width="11" style="222" customWidth="1"/>
    <col min="3847" max="3847" width="7.85546875" style="222" customWidth="1"/>
    <col min="3848" max="3848" width="8.140625" style="222" customWidth="1"/>
    <col min="3849" max="4094" width="9.140625" style="222"/>
    <col min="4095" max="4095" width="4.42578125" style="222" customWidth="1"/>
    <col min="4096" max="4096" width="9.7109375" style="222" customWidth="1"/>
    <col min="4097" max="4097" width="75.7109375" style="222" customWidth="1"/>
    <col min="4098" max="4098" width="4.28515625" style="222" customWidth="1"/>
    <col min="4099" max="4099" width="7.42578125" style="222" customWidth="1"/>
    <col min="4100" max="4100" width="0" style="222" hidden="1" customWidth="1"/>
    <col min="4101" max="4101" width="7.5703125" style="222" customWidth="1"/>
    <col min="4102" max="4102" width="11" style="222" customWidth="1"/>
    <col min="4103" max="4103" width="7.85546875" style="222" customWidth="1"/>
    <col min="4104" max="4104" width="8.140625" style="222" customWidth="1"/>
    <col min="4105" max="4350" width="9.140625" style="222"/>
    <col min="4351" max="4351" width="4.42578125" style="222" customWidth="1"/>
    <col min="4352" max="4352" width="9.7109375" style="222" customWidth="1"/>
    <col min="4353" max="4353" width="75.7109375" style="222" customWidth="1"/>
    <col min="4354" max="4354" width="4.28515625" style="222" customWidth="1"/>
    <col min="4355" max="4355" width="7.42578125" style="222" customWidth="1"/>
    <col min="4356" max="4356" width="0" style="222" hidden="1" customWidth="1"/>
    <col min="4357" max="4357" width="7.5703125" style="222" customWidth="1"/>
    <col min="4358" max="4358" width="11" style="222" customWidth="1"/>
    <col min="4359" max="4359" width="7.85546875" style="222" customWidth="1"/>
    <col min="4360" max="4360" width="8.140625" style="222" customWidth="1"/>
    <col min="4361" max="4606" width="9.140625" style="222"/>
    <col min="4607" max="4607" width="4.42578125" style="222" customWidth="1"/>
    <col min="4608" max="4608" width="9.7109375" style="222" customWidth="1"/>
    <col min="4609" max="4609" width="75.7109375" style="222" customWidth="1"/>
    <col min="4610" max="4610" width="4.28515625" style="222" customWidth="1"/>
    <col min="4611" max="4611" width="7.42578125" style="222" customWidth="1"/>
    <col min="4612" max="4612" width="0" style="222" hidden="1" customWidth="1"/>
    <col min="4613" max="4613" width="7.5703125" style="222" customWidth="1"/>
    <col min="4614" max="4614" width="11" style="222" customWidth="1"/>
    <col min="4615" max="4615" width="7.85546875" style="222" customWidth="1"/>
    <col min="4616" max="4616" width="8.140625" style="222" customWidth="1"/>
    <col min="4617" max="4862" width="9.140625" style="222"/>
    <col min="4863" max="4863" width="4.42578125" style="222" customWidth="1"/>
    <col min="4864" max="4864" width="9.7109375" style="222" customWidth="1"/>
    <col min="4865" max="4865" width="75.7109375" style="222" customWidth="1"/>
    <col min="4866" max="4866" width="4.28515625" style="222" customWidth="1"/>
    <col min="4867" max="4867" width="7.42578125" style="222" customWidth="1"/>
    <col min="4868" max="4868" width="0" style="222" hidden="1" customWidth="1"/>
    <col min="4869" max="4869" width="7.5703125" style="222" customWidth="1"/>
    <col min="4870" max="4870" width="11" style="222" customWidth="1"/>
    <col min="4871" max="4871" width="7.85546875" style="222" customWidth="1"/>
    <col min="4872" max="4872" width="8.140625" style="222" customWidth="1"/>
    <col min="4873" max="5118" width="9.140625" style="222"/>
    <col min="5119" max="5119" width="4.42578125" style="222" customWidth="1"/>
    <col min="5120" max="5120" width="9.7109375" style="222" customWidth="1"/>
    <col min="5121" max="5121" width="75.7109375" style="222" customWidth="1"/>
    <col min="5122" max="5122" width="4.28515625" style="222" customWidth="1"/>
    <col min="5123" max="5123" width="7.42578125" style="222" customWidth="1"/>
    <col min="5124" max="5124" width="0" style="222" hidden="1" customWidth="1"/>
    <col min="5125" max="5125" width="7.5703125" style="222" customWidth="1"/>
    <col min="5126" max="5126" width="11" style="222" customWidth="1"/>
    <col min="5127" max="5127" width="7.85546875" style="222" customWidth="1"/>
    <col min="5128" max="5128" width="8.140625" style="222" customWidth="1"/>
    <col min="5129" max="5374" width="9.140625" style="222"/>
    <col min="5375" max="5375" width="4.42578125" style="222" customWidth="1"/>
    <col min="5376" max="5376" width="9.7109375" style="222" customWidth="1"/>
    <col min="5377" max="5377" width="75.7109375" style="222" customWidth="1"/>
    <col min="5378" max="5378" width="4.28515625" style="222" customWidth="1"/>
    <col min="5379" max="5379" width="7.42578125" style="222" customWidth="1"/>
    <col min="5380" max="5380" width="0" style="222" hidden="1" customWidth="1"/>
    <col min="5381" max="5381" width="7.5703125" style="222" customWidth="1"/>
    <col min="5382" max="5382" width="11" style="222" customWidth="1"/>
    <col min="5383" max="5383" width="7.85546875" style="222" customWidth="1"/>
    <col min="5384" max="5384" width="8.140625" style="222" customWidth="1"/>
    <col min="5385" max="5630" width="9.140625" style="222"/>
    <col min="5631" max="5631" width="4.42578125" style="222" customWidth="1"/>
    <col min="5632" max="5632" width="9.7109375" style="222" customWidth="1"/>
    <col min="5633" max="5633" width="75.7109375" style="222" customWidth="1"/>
    <col min="5634" max="5634" width="4.28515625" style="222" customWidth="1"/>
    <col min="5635" max="5635" width="7.42578125" style="222" customWidth="1"/>
    <col min="5636" max="5636" width="0" style="222" hidden="1" customWidth="1"/>
    <col min="5637" max="5637" width="7.5703125" style="222" customWidth="1"/>
    <col min="5638" max="5638" width="11" style="222" customWidth="1"/>
    <col min="5639" max="5639" width="7.85546875" style="222" customWidth="1"/>
    <col min="5640" max="5640" width="8.140625" style="222" customWidth="1"/>
    <col min="5641" max="5886" width="9.140625" style="222"/>
    <col min="5887" max="5887" width="4.42578125" style="222" customWidth="1"/>
    <col min="5888" max="5888" width="9.7109375" style="222" customWidth="1"/>
    <col min="5889" max="5889" width="75.7109375" style="222" customWidth="1"/>
    <col min="5890" max="5890" width="4.28515625" style="222" customWidth="1"/>
    <col min="5891" max="5891" width="7.42578125" style="222" customWidth="1"/>
    <col min="5892" max="5892" width="0" style="222" hidden="1" customWidth="1"/>
    <col min="5893" max="5893" width="7.5703125" style="222" customWidth="1"/>
    <col min="5894" max="5894" width="11" style="222" customWidth="1"/>
    <col min="5895" max="5895" width="7.85546875" style="222" customWidth="1"/>
    <col min="5896" max="5896" width="8.140625" style="222" customWidth="1"/>
    <col min="5897" max="6142" width="9.140625" style="222"/>
    <col min="6143" max="6143" width="4.42578125" style="222" customWidth="1"/>
    <col min="6144" max="6144" width="9.7109375" style="222" customWidth="1"/>
    <col min="6145" max="6145" width="75.7109375" style="222" customWidth="1"/>
    <col min="6146" max="6146" width="4.28515625" style="222" customWidth="1"/>
    <col min="6147" max="6147" width="7.42578125" style="222" customWidth="1"/>
    <col min="6148" max="6148" width="0" style="222" hidden="1" customWidth="1"/>
    <col min="6149" max="6149" width="7.5703125" style="222" customWidth="1"/>
    <col min="6150" max="6150" width="11" style="222" customWidth="1"/>
    <col min="6151" max="6151" width="7.85546875" style="222" customWidth="1"/>
    <col min="6152" max="6152" width="8.140625" style="222" customWidth="1"/>
    <col min="6153" max="6398" width="9.140625" style="222"/>
    <col min="6399" max="6399" width="4.42578125" style="222" customWidth="1"/>
    <col min="6400" max="6400" width="9.7109375" style="222" customWidth="1"/>
    <col min="6401" max="6401" width="75.7109375" style="222" customWidth="1"/>
    <col min="6402" max="6402" width="4.28515625" style="222" customWidth="1"/>
    <col min="6403" max="6403" width="7.42578125" style="222" customWidth="1"/>
    <col min="6404" max="6404" width="0" style="222" hidden="1" customWidth="1"/>
    <col min="6405" max="6405" width="7.5703125" style="222" customWidth="1"/>
    <col min="6406" max="6406" width="11" style="222" customWidth="1"/>
    <col min="6407" max="6407" width="7.85546875" style="222" customWidth="1"/>
    <col min="6408" max="6408" width="8.140625" style="222" customWidth="1"/>
    <col min="6409" max="6654" width="9.140625" style="222"/>
    <col min="6655" max="6655" width="4.42578125" style="222" customWidth="1"/>
    <col min="6656" max="6656" width="9.7109375" style="222" customWidth="1"/>
    <col min="6657" max="6657" width="75.7109375" style="222" customWidth="1"/>
    <col min="6658" max="6658" width="4.28515625" style="222" customWidth="1"/>
    <col min="6659" max="6659" width="7.42578125" style="222" customWidth="1"/>
    <col min="6660" max="6660" width="0" style="222" hidden="1" customWidth="1"/>
    <col min="6661" max="6661" width="7.5703125" style="222" customWidth="1"/>
    <col min="6662" max="6662" width="11" style="222" customWidth="1"/>
    <col min="6663" max="6663" width="7.85546875" style="222" customWidth="1"/>
    <col min="6664" max="6664" width="8.140625" style="222" customWidth="1"/>
    <col min="6665" max="6910" width="9.140625" style="222"/>
    <col min="6911" max="6911" width="4.42578125" style="222" customWidth="1"/>
    <col min="6912" max="6912" width="9.7109375" style="222" customWidth="1"/>
    <col min="6913" max="6913" width="75.7109375" style="222" customWidth="1"/>
    <col min="6914" max="6914" width="4.28515625" style="222" customWidth="1"/>
    <col min="6915" max="6915" width="7.42578125" style="222" customWidth="1"/>
    <col min="6916" max="6916" width="0" style="222" hidden="1" customWidth="1"/>
    <col min="6917" max="6917" width="7.5703125" style="222" customWidth="1"/>
    <col min="6918" max="6918" width="11" style="222" customWidth="1"/>
    <col min="6919" max="6919" width="7.85546875" style="222" customWidth="1"/>
    <col min="6920" max="6920" width="8.140625" style="222" customWidth="1"/>
    <col min="6921" max="7166" width="9.140625" style="222"/>
    <col min="7167" max="7167" width="4.42578125" style="222" customWidth="1"/>
    <col min="7168" max="7168" width="9.7109375" style="222" customWidth="1"/>
    <col min="7169" max="7169" width="75.7109375" style="222" customWidth="1"/>
    <col min="7170" max="7170" width="4.28515625" style="222" customWidth="1"/>
    <col min="7171" max="7171" width="7.42578125" style="222" customWidth="1"/>
    <col min="7172" max="7172" width="0" style="222" hidden="1" customWidth="1"/>
    <col min="7173" max="7173" width="7.5703125" style="222" customWidth="1"/>
    <col min="7174" max="7174" width="11" style="222" customWidth="1"/>
    <col min="7175" max="7175" width="7.85546875" style="222" customWidth="1"/>
    <col min="7176" max="7176" width="8.140625" style="222" customWidth="1"/>
    <col min="7177" max="7422" width="9.140625" style="222"/>
    <col min="7423" max="7423" width="4.42578125" style="222" customWidth="1"/>
    <col min="7424" max="7424" width="9.7109375" style="222" customWidth="1"/>
    <col min="7425" max="7425" width="75.7109375" style="222" customWidth="1"/>
    <col min="7426" max="7426" width="4.28515625" style="222" customWidth="1"/>
    <col min="7427" max="7427" width="7.42578125" style="222" customWidth="1"/>
    <col min="7428" max="7428" width="0" style="222" hidden="1" customWidth="1"/>
    <col min="7429" max="7429" width="7.5703125" style="222" customWidth="1"/>
    <col min="7430" max="7430" width="11" style="222" customWidth="1"/>
    <col min="7431" max="7431" width="7.85546875" style="222" customWidth="1"/>
    <col min="7432" max="7432" width="8.140625" style="222" customWidth="1"/>
    <col min="7433" max="7678" width="9.140625" style="222"/>
    <col min="7679" max="7679" width="4.42578125" style="222" customWidth="1"/>
    <col min="7680" max="7680" width="9.7109375" style="222" customWidth="1"/>
    <col min="7681" max="7681" width="75.7109375" style="222" customWidth="1"/>
    <col min="7682" max="7682" width="4.28515625" style="222" customWidth="1"/>
    <col min="7683" max="7683" width="7.42578125" style="222" customWidth="1"/>
    <col min="7684" max="7684" width="0" style="222" hidden="1" customWidth="1"/>
    <col min="7685" max="7685" width="7.5703125" style="222" customWidth="1"/>
    <col min="7686" max="7686" width="11" style="222" customWidth="1"/>
    <col min="7687" max="7687" width="7.85546875" style="222" customWidth="1"/>
    <col min="7688" max="7688" width="8.140625" style="222" customWidth="1"/>
    <col min="7689" max="7934" width="9.140625" style="222"/>
    <col min="7935" max="7935" width="4.42578125" style="222" customWidth="1"/>
    <col min="7936" max="7936" width="9.7109375" style="222" customWidth="1"/>
    <col min="7937" max="7937" width="75.7109375" style="222" customWidth="1"/>
    <col min="7938" max="7938" width="4.28515625" style="222" customWidth="1"/>
    <col min="7939" max="7939" width="7.42578125" style="222" customWidth="1"/>
    <col min="7940" max="7940" width="0" style="222" hidden="1" customWidth="1"/>
    <col min="7941" max="7941" width="7.5703125" style="222" customWidth="1"/>
    <col min="7942" max="7942" width="11" style="222" customWidth="1"/>
    <col min="7943" max="7943" width="7.85546875" style="222" customWidth="1"/>
    <col min="7944" max="7944" width="8.140625" style="222" customWidth="1"/>
    <col min="7945" max="8190" width="9.140625" style="222"/>
    <col min="8191" max="8191" width="4.42578125" style="222" customWidth="1"/>
    <col min="8192" max="8192" width="9.7109375" style="222" customWidth="1"/>
    <col min="8193" max="8193" width="75.7109375" style="222" customWidth="1"/>
    <col min="8194" max="8194" width="4.28515625" style="222" customWidth="1"/>
    <col min="8195" max="8195" width="7.42578125" style="222" customWidth="1"/>
    <col min="8196" max="8196" width="0" style="222" hidden="1" customWidth="1"/>
    <col min="8197" max="8197" width="7.5703125" style="222" customWidth="1"/>
    <col min="8198" max="8198" width="11" style="222" customWidth="1"/>
    <col min="8199" max="8199" width="7.85546875" style="222" customWidth="1"/>
    <col min="8200" max="8200" width="8.140625" style="222" customWidth="1"/>
    <col min="8201" max="8446" width="9.140625" style="222"/>
    <col min="8447" max="8447" width="4.42578125" style="222" customWidth="1"/>
    <col min="8448" max="8448" width="9.7109375" style="222" customWidth="1"/>
    <col min="8449" max="8449" width="75.7109375" style="222" customWidth="1"/>
    <col min="8450" max="8450" width="4.28515625" style="222" customWidth="1"/>
    <col min="8451" max="8451" width="7.42578125" style="222" customWidth="1"/>
    <col min="8452" max="8452" width="0" style="222" hidden="1" customWidth="1"/>
    <col min="8453" max="8453" width="7.5703125" style="222" customWidth="1"/>
    <col min="8454" max="8454" width="11" style="222" customWidth="1"/>
    <col min="8455" max="8455" width="7.85546875" style="222" customWidth="1"/>
    <col min="8456" max="8456" width="8.140625" style="222" customWidth="1"/>
    <col min="8457" max="8702" width="9.140625" style="222"/>
    <col min="8703" max="8703" width="4.42578125" style="222" customWidth="1"/>
    <col min="8704" max="8704" width="9.7109375" style="222" customWidth="1"/>
    <col min="8705" max="8705" width="75.7109375" style="222" customWidth="1"/>
    <col min="8706" max="8706" width="4.28515625" style="222" customWidth="1"/>
    <col min="8707" max="8707" width="7.42578125" style="222" customWidth="1"/>
    <col min="8708" max="8708" width="0" style="222" hidden="1" customWidth="1"/>
    <col min="8709" max="8709" width="7.5703125" style="222" customWidth="1"/>
    <col min="8710" max="8710" width="11" style="222" customWidth="1"/>
    <col min="8711" max="8711" width="7.85546875" style="222" customWidth="1"/>
    <col min="8712" max="8712" width="8.140625" style="222" customWidth="1"/>
    <col min="8713" max="8958" width="9.140625" style="222"/>
    <col min="8959" max="8959" width="4.42578125" style="222" customWidth="1"/>
    <col min="8960" max="8960" width="9.7109375" style="222" customWidth="1"/>
    <col min="8961" max="8961" width="75.7109375" style="222" customWidth="1"/>
    <col min="8962" max="8962" width="4.28515625" style="222" customWidth="1"/>
    <col min="8963" max="8963" width="7.42578125" style="222" customWidth="1"/>
    <col min="8964" max="8964" width="0" style="222" hidden="1" customWidth="1"/>
    <col min="8965" max="8965" width="7.5703125" style="222" customWidth="1"/>
    <col min="8966" max="8966" width="11" style="222" customWidth="1"/>
    <col min="8967" max="8967" width="7.85546875" style="222" customWidth="1"/>
    <col min="8968" max="8968" width="8.140625" style="222" customWidth="1"/>
    <col min="8969" max="9214" width="9.140625" style="222"/>
    <col min="9215" max="9215" width="4.42578125" style="222" customWidth="1"/>
    <col min="9216" max="9216" width="9.7109375" style="222" customWidth="1"/>
    <col min="9217" max="9217" width="75.7109375" style="222" customWidth="1"/>
    <col min="9218" max="9218" width="4.28515625" style="222" customWidth="1"/>
    <col min="9219" max="9219" width="7.42578125" style="222" customWidth="1"/>
    <col min="9220" max="9220" width="0" style="222" hidden="1" customWidth="1"/>
    <col min="9221" max="9221" width="7.5703125" style="222" customWidth="1"/>
    <col min="9222" max="9222" width="11" style="222" customWidth="1"/>
    <col min="9223" max="9223" width="7.85546875" style="222" customWidth="1"/>
    <col min="9224" max="9224" width="8.140625" style="222" customWidth="1"/>
    <col min="9225" max="9470" width="9.140625" style="222"/>
    <col min="9471" max="9471" width="4.42578125" style="222" customWidth="1"/>
    <col min="9472" max="9472" width="9.7109375" style="222" customWidth="1"/>
    <col min="9473" max="9473" width="75.7109375" style="222" customWidth="1"/>
    <col min="9474" max="9474" width="4.28515625" style="222" customWidth="1"/>
    <col min="9475" max="9475" width="7.42578125" style="222" customWidth="1"/>
    <col min="9476" max="9476" width="0" style="222" hidden="1" customWidth="1"/>
    <col min="9477" max="9477" width="7.5703125" style="222" customWidth="1"/>
    <col min="9478" max="9478" width="11" style="222" customWidth="1"/>
    <col min="9479" max="9479" width="7.85546875" style="222" customWidth="1"/>
    <col min="9480" max="9480" width="8.140625" style="222" customWidth="1"/>
    <col min="9481" max="9726" width="9.140625" style="222"/>
    <col min="9727" max="9727" width="4.42578125" style="222" customWidth="1"/>
    <col min="9728" max="9728" width="9.7109375" style="222" customWidth="1"/>
    <col min="9729" max="9729" width="75.7109375" style="222" customWidth="1"/>
    <col min="9730" max="9730" width="4.28515625" style="222" customWidth="1"/>
    <col min="9731" max="9731" width="7.42578125" style="222" customWidth="1"/>
    <col min="9732" max="9732" width="0" style="222" hidden="1" customWidth="1"/>
    <col min="9733" max="9733" width="7.5703125" style="222" customWidth="1"/>
    <col min="9734" max="9734" width="11" style="222" customWidth="1"/>
    <col min="9735" max="9735" width="7.85546875" style="222" customWidth="1"/>
    <col min="9736" max="9736" width="8.140625" style="222" customWidth="1"/>
    <col min="9737" max="9982" width="9.140625" style="222"/>
    <col min="9983" max="9983" width="4.42578125" style="222" customWidth="1"/>
    <col min="9984" max="9984" width="9.7109375" style="222" customWidth="1"/>
    <col min="9985" max="9985" width="75.7109375" style="222" customWidth="1"/>
    <col min="9986" max="9986" width="4.28515625" style="222" customWidth="1"/>
    <col min="9987" max="9987" width="7.42578125" style="222" customWidth="1"/>
    <col min="9988" max="9988" width="0" style="222" hidden="1" customWidth="1"/>
    <col min="9989" max="9989" width="7.5703125" style="222" customWidth="1"/>
    <col min="9990" max="9990" width="11" style="222" customWidth="1"/>
    <col min="9991" max="9991" width="7.85546875" style="222" customWidth="1"/>
    <col min="9992" max="9992" width="8.140625" style="222" customWidth="1"/>
    <col min="9993" max="10238" width="9.140625" style="222"/>
    <col min="10239" max="10239" width="4.42578125" style="222" customWidth="1"/>
    <col min="10240" max="10240" width="9.7109375" style="222" customWidth="1"/>
    <col min="10241" max="10241" width="75.7109375" style="222" customWidth="1"/>
    <col min="10242" max="10242" width="4.28515625" style="222" customWidth="1"/>
    <col min="10243" max="10243" width="7.42578125" style="222" customWidth="1"/>
    <col min="10244" max="10244" width="0" style="222" hidden="1" customWidth="1"/>
    <col min="10245" max="10245" width="7.5703125" style="222" customWidth="1"/>
    <col min="10246" max="10246" width="11" style="222" customWidth="1"/>
    <col min="10247" max="10247" width="7.85546875" style="222" customWidth="1"/>
    <col min="10248" max="10248" width="8.140625" style="222" customWidth="1"/>
    <col min="10249" max="10494" width="9.140625" style="222"/>
    <col min="10495" max="10495" width="4.42578125" style="222" customWidth="1"/>
    <col min="10496" max="10496" width="9.7109375" style="222" customWidth="1"/>
    <col min="10497" max="10497" width="75.7109375" style="222" customWidth="1"/>
    <col min="10498" max="10498" width="4.28515625" style="222" customWidth="1"/>
    <col min="10499" max="10499" width="7.42578125" style="222" customWidth="1"/>
    <col min="10500" max="10500" width="0" style="222" hidden="1" customWidth="1"/>
    <col min="10501" max="10501" width="7.5703125" style="222" customWidth="1"/>
    <col min="10502" max="10502" width="11" style="222" customWidth="1"/>
    <col min="10503" max="10503" width="7.85546875" style="222" customWidth="1"/>
    <col min="10504" max="10504" width="8.140625" style="222" customWidth="1"/>
    <col min="10505" max="10750" width="9.140625" style="222"/>
    <col min="10751" max="10751" width="4.42578125" style="222" customWidth="1"/>
    <col min="10752" max="10752" width="9.7109375" style="222" customWidth="1"/>
    <col min="10753" max="10753" width="75.7109375" style="222" customWidth="1"/>
    <col min="10754" max="10754" width="4.28515625" style="222" customWidth="1"/>
    <col min="10755" max="10755" width="7.42578125" style="222" customWidth="1"/>
    <col min="10756" max="10756" width="0" style="222" hidden="1" customWidth="1"/>
    <col min="10757" max="10757" width="7.5703125" style="222" customWidth="1"/>
    <col min="10758" max="10758" width="11" style="222" customWidth="1"/>
    <col min="10759" max="10759" width="7.85546875" style="222" customWidth="1"/>
    <col min="10760" max="10760" width="8.140625" style="222" customWidth="1"/>
    <col min="10761" max="11006" width="9.140625" style="222"/>
    <col min="11007" max="11007" width="4.42578125" style="222" customWidth="1"/>
    <col min="11008" max="11008" width="9.7109375" style="222" customWidth="1"/>
    <col min="11009" max="11009" width="75.7109375" style="222" customWidth="1"/>
    <col min="11010" max="11010" width="4.28515625" style="222" customWidth="1"/>
    <col min="11011" max="11011" width="7.42578125" style="222" customWidth="1"/>
    <col min="11012" max="11012" width="0" style="222" hidden="1" customWidth="1"/>
    <col min="11013" max="11013" width="7.5703125" style="222" customWidth="1"/>
    <col min="11014" max="11014" width="11" style="222" customWidth="1"/>
    <col min="11015" max="11015" width="7.85546875" style="222" customWidth="1"/>
    <col min="11016" max="11016" width="8.140625" style="222" customWidth="1"/>
    <col min="11017" max="11262" width="9.140625" style="222"/>
    <col min="11263" max="11263" width="4.42578125" style="222" customWidth="1"/>
    <col min="11264" max="11264" width="9.7109375" style="222" customWidth="1"/>
    <col min="11265" max="11265" width="75.7109375" style="222" customWidth="1"/>
    <col min="11266" max="11266" width="4.28515625" style="222" customWidth="1"/>
    <col min="11267" max="11267" width="7.42578125" style="222" customWidth="1"/>
    <col min="11268" max="11268" width="0" style="222" hidden="1" customWidth="1"/>
    <col min="11269" max="11269" width="7.5703125" style="222" customWidth="1"/>
    <col min="11270" max="11270" width="11" style="222" customWidth="1"/>
    <col min="11271" max="11271" width="7.85546875" style="222" customWidth="1"/>
    <col min="11272" max="11272" width="8.140625" style="222" customWidth="1"/>
    <col min="11273" max="11518" width="9.140625" style="222"/>
    <col min="11519" max="11519" width="4.42578125" style="222" customWidth="1"/>
    <col min="11520" max="11520" width="9.7109375" style="222" customWidth="1"/>
    <col min="11521" max="11521" width="75.7109375" style="222" customWidth="1"/>
    <col min="11522" max="11522" width="4.28515625" style="222" customWidth="1"/>
    <col min="11523" max="11523" width="7.42578125" style="222" customWidth="1"/>
    <col min="11524" max="11524" width="0" style="222" hidden="1" customWidth="1"/>
    <col min="11525" max="11525" width="7.5703125" style="222" customWidth="1"/>
    <col min="11526" max="11526" width="11" style="222" customWidth="1"/>
    <col min="11527" max="11527" width="7.85546875" style="222" customWidth="1"/>
    <col min="11528" max="11528" width="8.140625" style="222" customWidth="1"/>
    <col min="11529" max="11774" width="9.140625" style="222"/>
    <col min="11775" max="11775" width="4.42578125" style="222" customWidth="1"/>
    <col min="11776" max="11776" width="9.7109375" style="222" customWidth="1"/>
    <col min="11777" max="11777" width="75.7109375" style="222" customWidth="1"/>
    <col min="11778" max="11778" width="4.28515625" style="222" customWidth="1"/>
    <col min="11779" max="11779" width="7.42578125" style="222" customWidth="1"/>
    <col min="11780" max="11780" width="0" style="222" hidden="1" customWidth="1"/>
    <col min="11781" max="11781" width="7.5703125" style="222" customWidth="1"/>
    <col min="11782" max="11782" width="11" style="222" customWidth="1"/>
    <col min="11783" max="11783" width="7.85546875" style="222" customWidth="1"/>
    <col min="11784" max="11784" width="8.140625" style="222" customWidth="1"/>
    <col min="11785" max="12030" width="9.140625" style="222"/>
    <col min="12031" max="12031" width="4.42578125" style="222" customWidth="1"/>
    <col min="12032" max="12032" width="9.7109375" style="222" customWidth="1"/>
    <col min="12033" max="12033" width="75.7109375" style="222" customWidth="1"/>
    <col min="12034" max="12034" width="4.28515625" style="222" customWidth="1"/>
    <col min="12035" max="12035" width="7.42578125" style="222" customWidth="1"/>
    <col min="12036" max="12036" width="0" style="222" hidden="1" customWidth="1"/>
    <col min="12037" max="12037" width="7.5703125" style="222" customWidth="1"/>
    <col min="12038" max="12038" width="11" style="222" customWidth="1"/>
    <col min="12039" max="12039" width="7.85546875" style="222" customWidth="1"/>
    <col min="12040" max="12040" width="8.140625" style="222" customWidth="1"/>
    <col min="12041" max="12286" width="9.140625" style="222"/>
    <col min="12287" max="12287" width="4.42578125" style="222" customWidth="1"/>
    <col min="12288" max="12288" width="9.7109375" style="222" customWidth="1"/>
    <col min="12289" max="12289" width="75.7109375" style="222" customWidth="1"/>
    <col min="12290" max="12290" width="4.28515625" style="222" customWidth="1"/>
    <col min="12291" max="12291" width="7.42578125" style="222" customWidth="1"/>
    <col min="12292" max="12292" width="0" style="222" hidden="1" customWidth="1"/>
    <col min="12293" max="12293" width="7.5703125" style="222" customWidth="1"/>
    <col min="12294" max="12294" width="11" style="222" customWidth="1"/>
    <col min="12295" max="12295" width="7.85546875" style="222" customWidth="1"/>
    <col min="12296" max="12296" width="8.140625" style="222" customWidth="1"/>
    <col min="12297" max="12542" width="9.140625" style="222"/>
    <col min="12543" max="12543" width="4.42578125" style="222" customWidth="1"/>
    <col min="12544" max="12544" width="9.7109375" style="222" customWidth="1"/>
    <col min="12545" max="12545" width="75.7109375" style="222" customWidth="1"/>
    <col min="12546" max="12546" width="4.28515625" style="222" customWidth="1"/>
    <col min="12547" max="12547" width="7.42578125" style="222" customWidth="1"/>
    <col min="12548" max="12548" width="0" style="222" hidden="1" customWidth="1"/>
    <col min="12549" max="12549" width="7.5703125" style="222" customWidth="1"/>
    <col min="12550" max="12550" width="11" style="222" customWidth="1"/>
    <col min="12551" max="12551" width="7.85546875" style="222" customWidth="1"/>
    <col min="12552" max="12552" width="8.140625" style="222" customWidth="1"/>
    <col min="12553" max="12798" width="9.140625" style="222"/>
    <col min="12799" max="12799" width="4.42578125" style="222" customWidth="1"/>
    <col min="12800" max="12800" width="9.7109375" style="222" customWidth="1"/>
    <col min="12801" max="12801" width="75.7109375" style="222" customWidth="1"/>
    <col min="12802" max="12802" width="4.28515625" style="222" customWidth="1"/>
    <col min="12803" max="12803" width="7.42578125" style="222" customWidth="1"/>
    <col min="12804" max="12804" width="0" style="222" hidden="1" customWidth="1"/>
    <col min="12805" max="12805" width="7.5703125" style="222" customWidth="1"/>
    <col min="12806" max="12806" width="11" style="222" customWidth="1"/>
    <col min="12807" max="12807" width="7.85546875" style="222" customWidth="1"/>
    <col min="12808" max="12808" width="8.140625" style="222" customWidth="1"/>
    <col min="12809" max="13054" width="9.140625" style="222"/>
    <col min="13055" max="13055" width="4.42578125" style="222" customWidth="1"/>
    <col min="13056" max="13056" width="9.7109375" style="222" customWidth="1"/>
    <col min="13057" max="13057" width="75.7109375" style="222" customWidth="1"/>
    <col min="13058" max="13058" width="4.28515625" style="222" customWidth="1"/>
    <col min="13059" max="13059" width="7.42578125" style="222" customWidth="1"/>
    <col min="13060" max="13060" width="0" style="222" hidden="1" customWidth="1"/>
    <col min="13061" max="13061" width="7.5703125" style="222" customWidth="1"/>
    <col min="13062" max="13062" width="11" style="222" customWidth="1"/>
    <col min="13063" max="13063" width="7.85546875" style="222" customWidth="1"/>
    <col min="13064" max="13064" width="8.140625" style="222" customWidth="1"/>
    <col min="13065" max="13310" width="9.140625" style="222"/>
    <col min="13311" max="13311" width="4.42578125" style="222" customWidth="1"/>
    <col min="13312" max="13312" width="9.7109375" style="222" customWidth="1"/>
    <col min="13313" max="13313" width="75.7109375" style="222" customWidth="1"/>
    <col min="13314" max="13314" width="4.28515625" style="222" customWidth="1"/>
    <col min="13315" max="13315" width="7.42578125" style="222" customWidth="1"/>
    <col min="13316" max="13316" width="0" style="222" hidden="1" customWidth="1"/>
    <col min="13317" max="13317" width="7.5703125" style="222" customWidth="1"/>
    <col min="13318" max="13318" width="11" style="222" customWidth="1"/>
    <col min="13319" max="13319" width="7.85546875" style="222" customWidth="1"/>
    <col min="13320" max="13320" width="8.140625" style="222" customWidth="1"/>
    <col min="13321" max="13566" width="9.140625" style="222"/>
    <col min="13567" max="13567" width="4.42578125" style="222" customWidth="1"/>
    <col min="13568" max="13568" width="9.7109375" style="222" customWidth="1"/>
    <col min="13569" max="13569" width="75.7109375" style="222" customWidth="1"/>
    <col min="13570" max="13570" width="4.28515625" style="222" customWidth="1"/>
    <col min="13571" max="13571" width="7.42578125" style="222" customWidth="1"/>
    <col min="13572" max="13572" width="0" style="222" hidden="1" customWidth="1"/>
    <col min="13573" max="13573" width="7.5703125" style="222" customWidth="1"/>
    <col min="13574" max="13574" width="11" style="222" customWidth="1"/>
    <col min="13575" max="13575" width="7.85546875" style="222" customWidth="1"/>
    <col min="13576" max="13576" width="8.140625" style="222" customWidth="1"/>
    <col min="13577" max="13822" width="9.140625" style="222"/>
    <col min="13823" max="13823" width="4.42578125" style="222" customWidth="1"/>
    <col min="13824" max="13824" width="9.7109375" style="222" customWidth="1"/>
    <col min="13825" max="13825" width="75.7109375" style="222" customWidth="1"/>
    <col min="13826" max="13826" width="4.28515625" style="222" customWidth="1"/>
    <col min="13827" max="13827" width="7.42578125" style="222" customWidth="1"/>
    <col min="13828" max="13828" width="0" style="222" hidden="1" customWidth="1"/>
    <col min="13829" max="13829" width="7.5703125" style="222" customWidth="1"/>
    <col min="13830" max="13830" width="11" style="222" customWidth="1"/>
    <col min="13831" max="13831" width="7.85546875" style="222" customWidth="1"/>
    <col min="13832" max="13832" width="8.140625" style="222" customWidth="1"/>
    <col min="13833" max="14078" width="9.140625" style="222"/>
    <col min="14079" max="14079" width="4.42578125" style="222" customWidth="1"/>
    <col min="14080" max="14080" width="9.7109375" style="222" customWidth="1"/>
    <col min="14081" max="14081" width="75.7109375" style="222" customWidth="1"/>
    <col min="14082" max="14082" width="4.28515625" style="222" customWidth="1"/>
    <col min="14083" max="14083" width="7.42578125" style="222" customWidth="1"/>
    <col min="14084" max="14084" width="0" style="222" hidden="1" customWidth="1"/>
    <col min="14085" max="14085" width="7.5703125" style="222" customWidth="1"/>
    <col min="14086" max="14086" width="11" style="222" customWidth="1"/>
    <col min="14087" max="14087" width="7.85546875" style="222" customWidth="1"/>
    <col min="14088" max="14088" width="8.140625" style="222" customWidth="1"/>
    <col min="14089" max="14334" width="9.140625" style="222"/>
    <col min="14335" max="14335" width="4.42578125" style="222" customWidth="1"/>
    <col min="14336" max="14336" width="9.7109375" style="222" customWidth="1"/>
    <col min="14337" max="14337" width="75.7109375" style="222" customWidth="1"/>
    <col min="14338" max="14338" width="4.28515625" style="222" customWidth="1"/>
    <col min="14339" max="14339" width="7.42578125" style="222" customWidth="1"/>
    <col min="14340" max="14340" width="0" style="222" hidden="1" customWidth="1"/>
    <col min="14341" max="14341" width="7.5703125" style="222" customWidth="1"/>
    <col min="14342" max="14342" width="11" style="222" customWidth="1"/>
    <col min="14343" max="14343" width="7.85546875" style="222" customWidth="1"/>
    <col min="14344" max="14344" width="8.140625" style="222" customWidth="1"/>
    <col min="14345" max="14590" width="9.140625" style="222"/>
    <col min="14591" max="14591" width="4.42578125" style="222" customWidth="1"/>
    <col min="14592" max="14592" width="9.7109375" style="222" customWidth="1"/>
    <col min="14593" max="14593" width="75.7109375" style="222" customWidth="1"/>
    <col min="14594" max="14594" width="4.28515625" style="222" customWidth="1"/>
    <col min="14595" max="14595" width="7.42578125" style="222" customWidth="1"/>
    <col min="14596" max="14596" width="0" style="222" hidden="1" customWidth="1"/>
    <col min="14597" max="14597" width="7.5703125" style="222" customWidth="1"/>
    <col min="14598" max="14598" width="11" style="222" customWidth="1"/>
    <col min="14599" max="14599" width="7.85546875" style="222" customWidth="1"/>
    <col min="14600" max="14600" width="8.140625" style="222" customWidth="1"/>
    <col min="14601" max="14846" width="9.140625" style="222"/>
    <col min="14847" max="14847" width="4.42578125" style="222" customWidth="1"/>
    <col min="14848" max="14848" width="9.7109375" style="222" customWidth="1"/>
    <col min="14849" max="14849" width="75.7109375" style="222" customWidth="1"/>
    <col min="14850" max="14850" width="4.28515625" style="222" customWidth="1"/>
    <col min="14851" max="14851" width="7.42578125" style="222" customWidth="1"/>
    <col min="14852" max="14852" width="0" style="222" hidden="1" customWidth="1"/>
    <col min="14853" max="14853" width="7.5703125" style="222" customWidth="1"/>
    <col min="14854" max="14854" width="11" style="222" customWidth="1"/>
    <col min="14855" max="14855" width="7.85546875" style="222" customWidth="1"/>
    <col min="14856" max="14856" width="8.140625" style="222" customWidth="1"/>
    <col min="14857" max="15102" width="9.140625" style="222"/>
    <col min="15103" max="15103" width="4.42578125" style="222" customWidth="1"/>
    <col min="15104" max="15104" width="9.7109375" style="222" customWidth="1"/>
    <col min="15105" max="15105" width="75.7109375" style="222" customWidth="1"/>
    <col min="15106" max="15106" width="4.28515625" style="222" customWidth="1"/>
    <col min="15107" max="15107" width="7.42578125" style="222" customWidth="1"/>
    <col min="15108" max="15108" width="0" style="222" hidden="1" customWidth="1"/>
    <col min="15109" max="15109" width="7.5703125" style="222" customWidth="1"/>
    <col min="15110" max="15110" width="11" style="222" customWidth="1"/>
    <col min="15111" max="15111" width="7.85546875" style="222" customWidth="1"/>
    <col min="15112" max="15112" width="8.140625" style="222" customWidth="1"/>
    <col min="15113" max="15358" width="9.140625" style="222"/>
    <col min="15359" max="15359" width="4.42578125" style="222" customWidth="1"/>
    <col min="15360" max="15360" width="9.7109375" style="222" customWidth="1"/>
    <col min="15361" max="15361" width="75.7109375" style="222" customWidth="1"/>
    <col min="15362" max="15362" width="4.28515625" style="222" customWidth="1"/>
    <col min="15363" max="15363" width="7.42578125" style="222" customWidth="1"/>
    <col min="15364" max="15364" width="0" style="222" hidden="1" customWidth="1"/>
    <col min="15365" max="15365" width="7.5703125" style="222" customWidth="1"/>
    <col min="15366" max="15366" width="11" style="222" customWidth="1"/>
    <col min="15367" max="15367" width="7.85546875" style="222" customWidth="1"/>
    <col min="15368" max="15368" width="8.140625" style="222" customWidth="1"/>
    <col min="15369" max="15614" width="9.140625" style="222"/>
    <col min="15615" max="15615" width="4.42578125" style="222" customWidth="1"/>
    <col min="15616" max="15616" width="9.7109375" style="222" customWidth="1"/>
    <col min="15617" max="15617" width="75.7109375" style="222" customWidth="1"/>
    <col min="15618" max="15618" width="4.28515625" style="222" customWidth="1"/>
    <col min="15619" max="15619" width="7.42578125" style="222" customWidth="1"/>
    <col min="15620" max="15620" width="0" style="222" hidden="1" customWidth="1"/>
    <col min="15621" max="15621" width="7.5703125" style="222" customWidth="1"/>
    <col min="15622" max="15622" width="11" style="222" customWidth="1"/>
    <col min="15623" max="15623" width="7.85546875" style="222" customWidth="1"/>
    <col min="15624" max="15624" width="8.140625" style="222" customWidth="1"/>
    <col min="15625" max="15870" width="9.140625" style="222"/>
    <col min="15871" max="15871" width="4.42578125" style="222" customWidth="1"/>
    <col min="15872" max="15872" width="9.7109375" style="222" customWidth="1"/>
    <col min="15873" max="15873" width="75.7109375" style="222" customWidth="1"/>
    <col min="15874" max="15874" width="4.28515625" style="222" customWidth="1"/>
    <col min="15875" max="15875" width="7.42578125" style="222" customWidth="1"/>
    <col min="15876" max="15876" width="0" style="222" hidden="1" customWidth="1"/>
    <col min="15877" max="15877" width="7.5703125" style="222" customWidth="1"/>
    <col min="15878" max="15878" width="11" style="222" customWidth="1"/>
    <col min="15879" max="15879" width="7.85546875" style="222" customWidth="1"/>
    <col min="15880" max="15880" width="8.140625" style="222" customWidth="1"/>
    <col min="15881" max="16126" width="9.140625" style="222"/>
    <col min="16127" max="16127" width="4.42578125" style="222" customWidth="1"/>
    <col min="16128" max="16128" width="9.7109375" style="222" customWidth="1"/>
    <col min="16129" max="16129" width="75.7109375" style="222" customWidth="1"/>
    <col min="16130" max="16130" width="4.28515625" style="222" customWidth="1"/>
    <col min="16131" max="16131" width="7.42578125" style="222" customWidth="1"/>
    <col min="16132" max="16132" width="0" style="222" hidden="1" customWidth="1"/>
    <col min="16133" max="16133" width="7.5703125" style="222" customWidth="1"/>
    <col min="16134" max="16134" width="11" style="222" customWidth="1"/>
    <col min="16135" max="16135" width="7.85546875" style="222" customWidth="1"/>
    <col min="16136" max="16136" width="8.140625" style="222" customWidth="1"/>
    <col min="16137" max="16384" width="9.140625" style="222"/>
  </cols>
  <sheetData>
    <row r="1" spans="1:10" s="35" customFormat="1" ht="18">
      <c r="A1" s="34" t="s">
        <v>83</v>
      </c>
      <c r="E1" s="36"/>
    </row>
    <row r="2" spans="1:10" s="40" customFormat="1" ht="24" customHeight="1">
      <c r="A2" s="37" t="s">
        <v>84</v>
      </c>
      <c r="B2" s="37"/>
      <c r="C2" s="37"/>
      <c r="D2" s="37"/>
      <c r="E2" s="37"/>
      <c r="F2" s="37"/>
      <c r="G2" s="37"/>
      <c r="H2" s="38"/>
      <c r="I2" s="39"/>
    </row>
    <row r="3" spans="1:10" s="40" customFormat="1" ht="16.5" customHeight="1">
      <c r="A3" s="37" t="s">
        <v>85</v>
      </c>
      <c r="B3" s="37"/>
      <c r="C3" s="37"/>
      <c r="D3" s="37"/>
      <c r="E3" s="37"/>
      <c r="F3" s="37"/>
      <c r="G3" s="37"/>
      <c r="H3" s="38"/>
      <c r="I3" s="39"/>
    </row>
    <row r="4" spans="1:10" s="42" customFormat="1" ht="19.5" customHeight="1">
      <c r="A4" s="40" t="s">
        <v>86</v>
      </c>
      <c r="B4" s="41"/>
      <c r="C4" s="40" t="s">
        <v>87</v>
      </c>
      <c r="E4" s="43"/>
      <c r="F4" s="44"/>
      <c r="G4" s="44"/>
      <c r="H4" s="44"/>
      <c r="I4" s="45"/>
      <c r="J4" s="44"/>
    </row>
    <row r="5" spans="1:10" s="155" customFormat="1" ht="12.75" customHeight="1">
      <c r="A5" s="46" t="s">
        <v>302</v>
      </c>
      <c r="E5" s="180"/>
      <c r="F5" s="180"/>
      <c r="G5" s="181"/>
      <c r="H5" s="182"/>
      <c r="I5" s="180"/>
      <c r="J5" s="180"/>
    </row>
    <row r="6" spans="1:10" s="155" customFormat="1" ht="12.75" customHeight="1">
      <c r="A6" s="46"/>
      <c r="E6" s="180"/>
      <c r="F6" s="180"/>
      <c r="G6" s="181"/>
      <c r="H6" s="182" t="s">
        <v>89</v>
      </c>
      <c r="I6" s="180"/>
      <c r="J6" s="180"/>
    </row>
    <row r="7" spans="1:10" s="54" customFormat="1" ht="19.5" customHeight="1">
      <c r="A7" s="183" t="s">
        <v>90</v>
      </c>
      <c r="B7" s="183" t="s">
        <v>26</v>
      </c>
      <c r="C7" s="183" t="s">
        <v>91</v>
      </c>
      <c r="D7" s="183" t="s">
        <v>27</v>
      </c>
      <c r="E7" s="184" t="s">
        <v>303</v>
      </c>
      <c r="F7" s="185" t="s">
        <v>619</v>
      </c>
      <c r="G7" s="186"/>
      <c r="H7" s="184" t="s">
        <v>4</v>
      </c>
      <c r="I7" s="187" t="s">
        <v>94</v>
      </c>
      <c r="J7" s="187" t="s">
        <v>95</v>
      </c>
    </row>
    <row r="8" spans="1:10" s="42" customFormat="1" ht="12">
      <c r="A8" s="134"/>
      <c r="B8" s="135"/>
      <c r="C8" s="135"/>
      <c r="D8" s="135"/>
      <c r="E8" s="188"/>
      <c r="F8" s="136"/>
      <c r="G8" s="147"/>
      <c r="H8" s="137"/>
      <c r="I8" s="189"/>
      <c r="J8" s="190"/>
    </row>
    <row r="9" spans="1:10" s="42" customFormat="1" ht="12">
      <c r="A9" s="134"/>
      <c r="B9" s="135"/>
      <c r="C9" s="135"/>
      <c r="D9" s="135"/>
      <c r="E9" s="188"/>
      <c r="F9" s="136"/>
      <c r="G9" s="147"/>
      <c r="H9" s="137"/>
      <c r="I9" s="189"/>
      <c r="J9" s="190"/>
    </row>
    <row r="10" spans="1:10" s="40" customFormat="1" ht="14.25">
      <c r="A10" s="104" t="s">
        <v>96</v>
      </c>
      <c r="B10" s="105" t="s">
        <v>304</v>
      </c>
      <c r="C10" s="105" t="s">
        <v>305</v>
      </c>
      <c r="D10" s="105" t="s">
        <v>96</v>
      </c>
      <c r="E10" s="106">
        <v>0</v>
      </c>
      <c r="F10" s="191">
        <v>0</v>
      </c>
      <c r="G10" s="192">
        <f>F10*1.17</f>
        <v>0</v>
      </c>
      <c r="H10" s="106">
        <f>SUM(H11:H17)</f>
        <v>0</v>
      </c>
      <c r="I10" s="193">
        <v>0</v>
      </c>
      <c r="J10" s="193">
        <f>SUM(J11:J14)</f>
        <v>0.252</v>
      </c>
    </row>
    <row r="11" spans="1:10" s="42" customFormat="1" ht="12">
      <c r="A11" s="130" t="s">
        <v>20</v>
      </c>
      <c r="B11" s="131" t="s">
        <v>133</v>
      </c>
      <c r="C11" s="131" t="s">
        <v>134</v>
      </c>
      <c r="D11" s="131" t="s">
        <v>34</v>
      </c>
      <c r="E11" s="194">
        <v>504</v>
      </c>
      <c r="F11" s="143"/>
      <c r="G11" s="112">
        <f>F11*1</f>
        <v>0</v>
      </c>
      <c r="H11" s="111">
        <f>E11*G11</f>
        <v>0</v>
      </c>
      <c r="I11" s="141"/>
      <c r="J11" s="141">
        <f>I11*E11</f>
        <v>0</v>
      </c>
    </row>
    <row r="12" spans="1:10" s="42" customFormat="1" ht="12">
      <c r="A12" s="195" t="s">
        <v>135</v>
      </c>
      <c r="B12" s="196">
        <v>283766213</v>
      </c>
      <c r="C12" s="197" t="s">
        <v>306</v>
      </c>
      <c r="D12" s="196" t="s">
        <v>34</v>
      </c>
      <c r="E12" s="194">
        <v>280</v>
      </c>
      <c r="F12" s="194"/>
      <c r="G12" s="112">
        <f t="shared" ref="G12:G71" si="0">F12*1</f>
        <v>0</v>
      </c>
      <c r="H12" s="111">
        <f>E12*G12</f>
        <v>0</v>
      </c>
      <c r="I12" s="141">
        <v>5.0000000000000001E-4</v>
      </c>
      <c r="J12" s="141">
        <f>I12*E12</f>
        <v>0.14000000000000001</v>
      </c>
    </row>
    <row r="13" spans="1:10" s="42" customFormat="1" ht="12">
      <c r="A13" s="195" t="s">
        <v>135</v>
      </c>
      <c r="B13" s="196">
        <v>283766215</v>
      </c>
      <c r="C13" s="197" t="s">
        <v>307</v>
      </c>
      <c r="D13" s="196" t="s">
        <v>34</v>
      </c>
      <c r="E13" s="194">
        <v>60</v>
      </c>
      <c r="F13" s="194"/>
      <c r="G13" s="112">
        <f>F13*1</f>
        <v>0</v>
      </c>
      <c r="H13" s="111">
        <f>E13*G13</f>
        <v>0</v>
      </c>
      <c r="I13" s="141">
        <v>5.0000000000000001E-4</v>
      </c>
      <c r="J13" s="141">
        <f>I13*E13</f>
        <v>0.03</v>
      </c>
    </row>
    <row r="14" spans="1:10" s="42" customFormat="1" ht="12">
      <c r="A14" s="195" t="s">
        <v>135</v>
      </c>
      <c r="B14" s="196">
        <v>283766215</v>
      </c>
      <c r="C14" s="197" t="s">
        <v>308</v>
      </c>
      <c r="D14" s="196" t="s">
        <v>34</v>
      </c>
      <c r="E14" s="194">
        <v>164</v>
      </c>
      <c r="F14" s="194"/>
      <c r="G14" s="112">
        <f t="shared" si="0"/>
        <v>0</v>
      </c>
      <c r="H14" s="111">
        <f>E14*G14</f>
        <v>0</v>
      </c>
      <c r="I14" s="141">
        <v>5.0000000000000001E-4</v>
      </c>
      <c r="J14" s="141">
        <f>I14*E14</f>
        <v>8.2000000000000003E-2</v>
      </c>
    </row>
    <row r="15" spans="1:10" s="42" customFormat="1" ht="12">
      <c r="A15" s="198"/>
      <c r="B15" s="199"/>
      <c r="C15" s="200"/>
      <c r="D15" s="199"/>
      <c r="E15" s="201"/>
      <c r="F15" s="201"/>
      <c r="G15" s="112">
        <f t="shared" si="0"/>
        <v>0</v>
      </c>
      <c r="H15" s="111"/>
      <c r="I15" s="141"/>
      <c r="J15" s="141"/>
    </row>
    <row r="16" spans="1:10" s="54" customFormat="1">
      <c r="A16" s="130" t="s">
        <v>20</v>
      </c>
      <c r="B16" s="131" t="s">
        <v>146</v>
      </c>
      <c r="C16" s="131" t="s">
        <v>309</v>
      </c>
      <c r="D16" s="131" t="s">
        <v>131</v>
      </c>
      <c r="E16" s="132">
        <v>0.22800000000000004</v>
      </c>
      <c r="F16" s="143"/>
      <c r="G16" s="112">
        <f t="shared" si="0"/>
        <v>0</v>
      </c>
      <c r="H16" s="111">
        <f>E16*G16</f>
        <v>0</v>
      </c>
      <c r="I16" s="146">
        <v>6.0999999999999997E-4</v>
      </c>
      <c r="J16" s="146">
        <f>I16*E16</f>
        <v>1.3908E-4</v>
      </c>
    </row>
    <row r="17" spans="1:10" s="54" customFormat="1">
      <c r="A17" s="130" t="s">
        <v>20</v>
      </c>
      <c r="B17" s="131" t="s">
        <v>310</v>
      </c>
      <c r="C17" s="131" t="s">
        <v>182</v>
      </c>
      <c r="D17" s="131" t="s">
        <v>131</v>
      </c>
      <c r="E17" s="132">
        <v>0.22800000000000004</v>
      </c>
      <c r="F17" s="143"/>
      <c r="G17" s="112">
        <f t="shared" si="0"/>
        <v>0</v>
      </c>
      <c r="H17" s="111">
        <f>E17*G17</f>
        <v>0</v>
      </c>
      <c r="I17" s="146">
        <v>4.3999999999999996E-4</v>
      </c>
      <c r="J17" s="146">
        <f>I17*E17</f>
        <v>1.0032E-4</v>
      </c>
    </row>
    <row r="18" spans="1:10" s="54" customFormat="1">
      <c r="A18" s="109"/>
      <c r="B18" s="110"/>
      <c r="C18" s="110"/>
      <c r="D18" s="110"/>
      <c r="E18" s="111"/>
      <c r="F18" s="202"/>
      <c r="G18" s="112">
        <f t="shared" si="0"/>
        <v>0</v>
      </c>
      <c r="H18" s="111"/>
      <c r="I18" s="146"/>
      <c r="J18" s="146"/>
    </row>
    <row r="19" spans="1:10" s="40" customFormat="1" ht="14.25">
      <c r="A19" s="104" t="s">
        <v>96</v>
      </c>
      <c r="B19" s="105" t="s">
        <v>311</v>
      </c>
      <c r="C19" s="105" t="s">
        <v>312</v>
      </c>
      <c r="D19" s="105" t="s">
        <v>96</v>
      </c>
      <c r="E19" s="106">
        <v>0</v>
      </c>
      <c r="F19" s="191"/>
      <c r="G19" s="112">
        <f t="shared" si="0"/>
        <v>0</v>
      </c>
      <c r="H19" s="106">
        <f>SUM(H20:H34)</f>
        <v>0</v>
      </c>
      <c r="I19" s="193">
        <v>0</v>
      </c>
      <c r="J19" s="193">
        <f>SUM(J20:J32)</f>
        <v>0.81085844000000007</v>
      </c>
    </row>
    <row r="20" spans="1:10" s="54" customFormat="1">
      <c r="A20" s="130" t="s">
        <v>313</v>
      </c>
      <c r="B20" s="131" t="s">
        <v>314</v>
      </c>
      <c r="C20" s="131" t="s">
        <v>315</v>
      </c>
      <c r="D20" s="131" t="s">
        <v>156</v>
      </c>
      <c r="E20" s="111">
        <v>18</v>
      </c>
      <c r="F20" s="143"/>
      <c r="G20" s="112">
        <f t="shared" si="0"/>
        <v>0</v>
      </c>
      <c r="H20" s="125">
        <f t="shared" ref="H20:H28" si="1">E20*G20</f>
        <v>0</v>
      </c>
      <c r="I20" s="146">
        <v>1.0789999999999999E-2</v>
      </c>
      <c r="J20" s="146">
        <f t="shared" ref="J20:J28" si="2">I20*E20</f>
        <v>0.19421999999999998</v>
      </c>
    </row>
    <row r="21" spans="1:10" s="54" customFormat="1">
      <c r="A21" s="130" t="s">
        <v>313</v>
      </c>
      <c r="B21" s="131" t="s">
        <v>314</v>
      </c>
      <c r="C21" s="131" t="s">
        <v>316</v>
      </c>
      <c r="D21" s="131" t="s">
        <v>156</v>
      </c>
      <c r="E21" s="111">
        <v>1</v>
      </c>
      <c r="F21" s="143"/>
      <c r="G21" s="112">
        <f>F21*1</f>
        <v>0</v>
      </c>
      <c r="H21" s="125">
        <f t="shared" si="1"/>
        <v>0</v>
      </c>
      <c r="I21" s="146">
        <v>1.0789999999999999E-2</v>
      </c>
      <c r="J21" s="146">
        <f t="shared" si="2"/>
        <v>1.0789999999999999E-2</v>
      </c>
    </row>
    <row r="22" spans="1:10" s="54" customFormat="1">
      <c r="A22" s="109" t="s">
        <v>313</v>
      </c>
      <c r="B22" s="110" t="s">
        <v>317</v>
      </c>
      <c r="C22" s="110" t="s">
        <v>318</v>
      </c>
      <c r="D22" s="110" t="s">
        <v>202</v>
      </c>
      <c r="E22" s="125">
        <v>18</v>
      </c>
      <c r="F22" s="202"/>
      <c r="G22" s="112">
        <f t="shared" si="0"/>
        <v>0</v>
      </c>
      <c r="H22" s="125">
        <f t="shared" si="1"/>
        <v>0</v>
      </c>
      <c r="I22" s="203">
        <v>1.9967600000000002E-3</v>
      </c>
      <c r="J22" s="203">
        <f t="shared" si="2"/>
        <v>3.5941680000000004E-2</v>
      </c>
    </row>
    <row r="23" spans="1:10" s="54" customFormat="1">
      <c r="A23" s="109" t="s">
        <v>313</v>
      </c>
      <c r="B23" s="110" t="s">
        <v>317</v>
      </c>
      <c r="C23" s="110" t="s">
        <v>319</v>
      </c>
      <c r="D23" s="110" t="s">
        <v>202</v>
      </c>
      <c r="E23" s="125">
        <v>1</v>
      </c>
      <c r="F23" s="202"/>
      <c r="G23" s="112">
        <f t="shared" si="0"/>
        <v>0</v>
      </c>
      <c r="H23" s="125">
        <f t="shared" si="1"/>
        <v>0</v>
      </c>
      <c r="I23" s="203">
        <v>1.9967600000000002E-3</v>
      </c>
      <c r="J23" s="203">
        <f t="shared" si="2"/>
        <v>1.9967600000000002E-3</v>
      </c>
    </row>
    <row r="24" spans="1:10" s="54" customFormat="1">
      <c r="A24" s="109" t="s">
        <v>124</v>
      </c>
      <c r="B24" s="110" t="s">
        <v>320</v>
      </c>
      <c r="C24" s="110" t="s">
        <v>321</v>
      </c>
      <c r="D24" s="110" t="s">
        <v>156</v>
      </c>
      <c r="E24" s="125">
        <v>6</v>
      </c>
      <c r="F24" s="202"/>
      <c r="G24" s="112">
        <f t="shared" si="0"/>
        <v>0</v>
      </c>
      <c r="H24" s="125">
        <f t="shared" si="1"/>
        <v>0</v>
      </c>
      <c r="I24" s="203">
        <v>1.9E-2</v>
      </c>
      <c r="J24" s="203">
        <f t="shared" si="2"/>
        <v>0.11399999999999999</v>
      </c>
    </row>
    <row r="25" spans="1:10" s="54" customFormat="1">
      <c r="A25" s="109" t="s">
        <v>124</v>
      </c>
      <c r="B25" s="110" t="s">
        <v>320</v>
      </c>
      <c r="C25" s="110" t="s">
        <v>322</v>
      </c>
      <c r="D25" s="110" t="s">
        <v>156</v>
      </c>
      <c r="E25" s="125">
        <v>3</v>
      </c>
      <c r="F25" s="202"/>
      <c r="G25" s="112">
        <f t="shared" si="0"/>
        <v>0</v>
      </c>
      <c r="H25" s="125">
        <f t="shared" si="1"/>
        <v>0</v>
      </c>
      <c r="I25" s="203">
        <v>1.9E-2</v>
      </c>
      <c r="J25" s="203">
        <f t="shared" si="2"/>
        <v>5.6999999999999995E-2</v>
      </c>
    </row>
    <row r="26" spans="1:10" s="54" customFormat="1">
      <c r="A26" s="109" t="s">
        <v>124</v>
      </c>
      <c r="B26" s="110" t="s">
        <v>320</v>
      </c>
      <c r="C26" s="110" t="s">
        <v>323</v>
      </c>
      <c r="D26" s="110" t="s">
        <v>156</v>
      </c>
      <c r="E26" s="125">
        <v>3</v>
      </c>
      <c r="F26" s="202"/>
      <c r="G26" s="112">
        <f t="shared" si="0"/>
        <v>0</v>
      </c>
      <c r="H26" s="125">
        <f t="shared" si="1"/>
        <v>0</v>
      </c>
      <c r="I26" s="203">
        <v>1.9E-2</v>
      </c>
      <c r="J26" s="203">
        <f t="shared" si="2"/>
        <v>5.6999999999999995E-2</v>
      </c>
    </row>
    <row r="27" spans="1:10" s="54" customFormat="1">
      <c r="A27" s="109" t="s">
        <v>124</v>
      </c>
      <c r="B27" s="110" t="s">
        <v>320</v>
      </c>
      <c r="C27" s="110" t="s">
        <v>324</v>
      </c>
      <c r="D27" s="110" t="s">
        <v>156</v>
      </c>
      <c r="E27" s="125">
        <v>6</v>
      </c>
      <c r="F27" s="202"/>
      <c r="G27" s="112">
        <f t="shared" si="0"/>
        <v>0</v>
      </c>
      <c r="H27" s="125">
        <f t="shared" si="1"/>
        <v>0</v>
      </c>
      <c r="I27" s="203">
        <v>1.9E-2</v>
      </c>
      <c r="J27" s="203">
        <f t="shared" si="2"/>
        <v>0.11399999999999999</v>
      </c>
    </row>
    <row r="28" spans="1:10" s="54" customFormat="1">
      <c r="A28" s="109" t="s">
        <v>124</v>
      </c>
      <c r="B28" s="110" t="s">
        <v>320</v>
      </c>
      <c r="C28" s="110" t="s">
        <v>325</v>
      </c>
      <c r="D28" s="110" t="s">
        <v>156</v>
      </c>
      <c r="E28" s="125">
        <v>1</v>
      </c>
      <c r="F28" s="202"/>
      <c r="G28" s="112">
        <f t="shared" si="0"/>
        <v>0</v>
      </c>
      <c r="H28" s="125">
        <f t="shared" si="1"/>
        <v>0</v>
      </c>
      <c r="I28" s="203">
        <v>1.9E-2</v>
      </c>
      <c r="J28" s="203">
        <f t="shared" si="2"/>
        <v>1.9E-2</v>
      </c>
    </row>
    <row r="29" spans="1:10" s="54" customFormat="1">
      <c r="A29" s="109"/>
      <c r="B29" s="110"/>
      <c r="C29" s="110"/>
      <c r="D29" s="110"/>
      <c r="E29" s="125">
        <f>SUM(E24:E28)</f>
        <v>19</v>
      </c>
      <c r="F29" s="202"/>
      <c r="G29" s="112">
        <f t="shared" si="0"/>
        <v>0</v>
      </c>
      <c r="H29" s="125"/>
      <c r="I29" s="203"/>
      <c r="J29" s="203"/>
    </row>
    <row r="30" spans="1:10" s="54" customFormat="1">
      <c r="A30" s="130" t="s">
        <v>313</v>
      </c>
      <c r="B30" s="131" t="s">
        <v>326</v>
      </c>
      <c r="C30" s="131" t="s">
        <v>327</v>
      </c>
      <c r="D30" s="131" t="s">
        <v>35</v>
      </c>
      <c r="E30" s="111">
        <v>19</v>
      </c>
      <c r="F30" s="143"/>
      <c r="G30" s="112">
        <f t="shared" si="0"/>
        <v>0</v>
      </c>
      <c r="H30" s="111">
        <f>E30*G30</f>
        <v>0</v>
      </c>
      <c r="I30" s="146">
        <v>5.0000000000000002E-5</v>
      </c>
      <c r="J30" s="146">
        <f>I30*E30</f>
        <v>9.5E-4</v>
      </c>
    </row>
    <row r="31" spans="1:10" s="54" customFormat="1">
      <c r="A31" s="130" t="s">
        <v>313</v>
      </c>
      <c r="B31" s="131" t="s">
        <v>328</v>
      </c>
      <c r="C31" s="131" t="s">
        <v>329</v>
      </c>
      <c r="D31" s="131" t="s">
        <v>35</v>
      </c>
      <c r="E31" s="111">
        <v>19</v>
      </c>
      <c r="F31" s="143"/>
      <c r="G31" s="112">
        <f t="shared" si="0"/>
        <v>0</v>
      </c>
      <c r="H31" s="111">
        <f>E31*G31</f>
        <v>0</v>
      </c>
      <c r="I31" s="146">
        <v>5.0000000000000002E-5</v>
      </c>
      <c r="J31" s="146">
        <f>I31*E31</f>
        <v>9.5E-4</v>
      </c>
    </row>
    <row r="32" spans="1:10" s="54" customFormat="1">
      <c r="A32" s="109" t="s">
        <v>313</v>
      </c>
      <c r="B32" s="110" t="s">
        <v>330</v>
      </c>
      <c r="C32" s="110" t="s">
        <v>331</v>
      </c>
      <c r="D32" s="110" t="s">
        <v>165</v>
      </c>
      <c r="E32" s="111">
        <v>19</v>
      </c>
      <c r="F32" s="202"/>
      <c r="G32" s="112">
        <f t="shared" si="0"/>
        <v>0</v>
      </c>
      <c r="H32" s="111">
        <f>E32*G32</f>
        <v>0</v>
      </c>
      <c r="I32" s="146">
        <v>1.0789999999999999E-2</v>
      </c>
      <c r="J32" s="146">
        <f>I32*E32</f>
        <v>0.20501</v>
      </c>
    </row>
    <row r="33" spans="1:10" s="54" customFormat="1">
      <c r="A33" s="109" t="s">
        <v>313</v>
      </c>
      <c r="B33" s="110" t="s">
        <v>332</v>
      </c>
      <c r="C33" s="110" t="s">
        <v>333</v>
      </c>
      <c r="D33" s="131" t="s">
        <v>131</v>
      </c>
      <c r="E33" s="132">
        <f>J19</f>
        <v>0.81085844000000007</v>
      </c>
      <c r="F33" s="143"/>
      <c r="G33" s="112">
        <f t="shared" si="0"/>
        <v>0</v>
      </c>
      <c r="H33" s="111">
        <f>E33*G33</f>
        <v>0</v>
      </c>
      <c r="I33" s="146">
        <v>0</v>
      </c>
      <c r="J33" s="146">
        <v>0</v>
      </c>
    </row>
    <row r="34" spans="1:10" s="54" customFormat="1">
      <c r="A34" s="109" t="s">
        <v>313</v>
      </c>
      <c r="B34" s="110" t="s">
        <v>334</v>
      </c>
      <c r="C34" s="110" t="s">
        <v>335</v>
      </c>
      <c r="D34" s="110" t="s">
        <v>131</v>
      </c>
      <c r="E34" s="132">
        <f>J19</f>
        <v>0.81085844000000007</v>
      </c>
      <c r="F34" s="202"/>
      <c r="G34" s="112">
        <f t="shared" si="0"/>
        <v>0</v>
      </c>
      <c r="H34" s="111">
        <f>E34*G34</f>
        <v>0</v>
      </c>
      <c r="I34" s="146">
        <v>0</v>
      </c>
      <c r="J34" s="146">
        <v>0</v>
      </c>
    </row>
    <row r="35" spans="1:10" s="54" customFormat="1">
      <c r="A35" s="134"/>
      <c r="B35" s="135"/>
      <c r="C35" s="135"/>
      <c r="D35" s="135"/>
      <c r="E35" s="204"/>
      <c r="F35" s="205"/>
      <c r="G35" s="112">
        <f t="shared" si="0"/>
        <v>0</v>
      </c>
      <c r="H35" s="43"/>
      <c r="I35" s="190"/>
      <c r="J35" s="190"/>
    </row>
    <row r="36" spans="1:10" s="40" customFormat="1" ht="14.25">
      <c r="A36" s="104" t="s">
        <v>96</v>
      </c>
      <c r="B36" s="105" t="s">
        <v>336</v>
      </c>
      <c r="C36" s="105" t="s">
        <v>337</v>
      </c>
      <c r="D36" s="105" t="s">
        <v>96</v>
      </c>
      <c r="E36" s="106">
        <v>0</v>
      </c>
      <c r="F36" s="114"/>
      <c r="G36" s="112">
        <f t="shared" si="0"/>
        <v>0</v>
      </c>
      <c r="H36" s="106">
        <f>SUM(H38:H59)</f>
        <v>0</v>
      </c>
      <c r="I36" s="115">
        <v>0</v>
      </c>
      <c r="J36" s="206">
        <f>SUM(J40:J55)</f>
        <v>0.79600000000000004</v>
      </c>
    </row>
    <row r="37" spans="1:10" s="42" customFormat="1" ht="12">
      <c r="A37" s="109"/>
      <c r="B37" s="110"/>
      <c r="C37" s="110"/>
      <c r="D37" s="110"/>
      <c r="E37" s="207"/>
      <c r="F37" s="112"/>
      <c r="G37" s="112"/>
      <c r="H37" s="111"/>
      <c r="I37" s="113"/>
      <c r="J37" s="113"/>
    </row>
    <row r="38" spans="1:10" s="42" customFormat="1" ht="12">
      <c r="A38" s="109" t="s">
        <v>313</v>
      </c>
      <c r="B38" s="110" t="s">
        <v>338</v>
      </c>
      <c r="C38" s="110" t="s">
        <v>339</v>
      </c>
      <c r="D38" s="110" t="s">
        <v>34</v>
      </c>
      <c r="E38" s="207">
        <v>196</v>
      </c>
      <c r="F38" s="112"/>
      <c r="G38" s="112">
        <f t="shared" si="0"/>
        <v>0</v>
      </c>
      <c r="H38" s="111">
        <f>E38*G38</f>
        <v>0</v>
      </c>
      <c r="I38" s="113">
        <v>7.0549999999999996E-3</v>
      </c>
      <c r="J38" s="113">
        <f>I38*E38</f>
        <v>1.3827799999999999</v>
      </c>
    </row>
    <row r="39" spans="1:10" s="42" customFormat="1" ht="12">
      <c r="A39" s="109"/>
      <c r="B39" s="110"/>
      <c r="C39" s="110"/>
      <c r="D39" s="110"/>
      <c r="E39" s="207">
        <v>0</v>
      </c>
      <c r="F39" s="112"/>
      <c r="G39" s="112"/>
      <c r="H39" s="111"/>
      <c r="I39" s="113"/>
      <c r="J39" s="113"/>
    </row>
    <row r="40" spans="1:10" s="42" customFormat="1" ht="12">
      <c r="A40" s="109" t="s">
        <v>135</v>
      </c>
      <c r="B40" s="110" t="s">
        <v>340</v>
      </c>
      <c r="C40" s="110" t="s">
        <v>341</v>
      </c>
      <c r="D40" s="110" t="s">
        <v>34</v>
      </c>
      <c r="E40" s="207">
        <v>180</v>
      </c>
      <c r="F40" s="112"/>
      <c r="G40" s="112">
        <f t="shared" si="0"/>
        <v>0</v>
      </c>
      <c r="H40" s="111">
        <f t="shared" ref="H40:H59" si="3">E40*G40</f>
        <v>0</v>
      </c>
      <c r="I40" s="113">
        <v>1E-3</v>
      </c>
      <c r="J40" s="113">
        <f>I40*E40</f>
        <v>0.18</v>
      </c>
    </row>
    <row r="41" spans="1:10" s="42" customFormat="1" ht="12">
      <c r="A41" s="109" t="s">
        <v>135</v>
      </c>
      <c r="B41" s="110" t="s">
        <v>340</v>
      </c>
      <c r="C41" s="110" t="s">
        <v>342</v>
      </c>
      <c r="D41" s="110" t="s">
        <v>34</v>
      </c>
      <c r="E41" s="207">
        <v>280</v>
      </c>
      <c r="F41" s="112"/>
      <c r="G41" s="112">
        <f>F41*1</f>
        <v>0</v>
      </c>
      <c r="H41" s="111">
        <f t="shared" si="3"/>
        <v>0</v>
      </c>
      <c r="I41" s="113">
        <v>1E-3</v>
      </c>
      <c r="J41" s="113">
        <f>I41*E41</f>
        <v>0.28000000000000003</v>
      </c>
    </row>
    <row r="42" spans="1:10" s="42" customFormat="1" ht="12">
      <c r="A42" s="109" t="s">
        <v>135</v>
      </c>
      <c r="B42" s="110" t="s">
        <v>340</v>
      </c>
      <c r="C42" s="110" t="s">
        <v>343</v>
      </c>
      <c r="D42" s="110" t="s">
        <v>34</v>
      </c>
      <c r="E42" s="111">
        <v>90</v>
      </c>
      <c r="F42" s="112"/>
      <c r="G42" s="112">
        <f>F42*1</f>
        <v>0</v>
      </c>
      <c r="H42" s="111">
        <f t="shared" si="3"/>
        <v>0</v>
      </c>
      <c r="I42" s="113">
        <v>1E-3</v>
      </c>
      <c r="J42" s="113">
        <f>I42*E42</f>
        <v>0.09</v>
      </c>
    </row>
    <row r="43" spans="1:10" s="42" customFormat="1" ht="12">
      <c r="A43" s="109" t="s">
        <v>135</v>
      </c>
      <c r="B43" s="110" t="s">
        <v>340</v>
      </c>
      <c r="C43" s="110" t="s">
        <v>344</v>
      </c>
      <c r="D43" s="110" t="s">
        <v>34</v>
      </c>
      <c r="E43" s="111">
        <v>90</v>
      </c>
      <c r="F43" s="112"/>
      <c r="G43" s="112">
        <f t="shared" si="0"/>
        <v>0</v>
      </c>
      <c r="H43" s="111">
        <f t="shared" si="3"/>
        <v>0</v>
      </c>
      <c r="I43" s="113">
        <v>1E-3</v>
      </c>
      <c r="J43" s="113">
        <f>I43*E43</f>
        <v>0.09</v>
      </c>
    </row>
    <row r="44" spans="1:10" s="42" customFormat="1" ht="12">
      <c r="A44" s="109"/>
      <c r="B44" s="110"/>
      <c r="C44" s="110"/>
      <c r="D44" s="110"/>
      <c r="E44" s="111"/>
      <c r="F44" s="112"/>
      <c r="G44" s="112">
        <f t="shared" si="0"/>
        <v>0</v>
      </c>
      <c r="H44" s="111">
        <f t="shared" si="3"/>
        <v>0</v>
      </c>
      <c r="I44" s="113"/>
      <c r="J44" s="113"/>
    </row>
    <row r="45" spans="1:10" s="42" customFormat="1" ht="12">
      <c r="A45" s="109" t="s">
        <v>313</v>
      </c>
      <c r="B45" s="110" t="s">
        <v>345</v>
      </c>
      <c r="C45" s="110" t="s">
        <v>346</v>
      </c>
      <c r="D45" s="110" t="s">
        <v>34</v>
      </c>
      <c r="E45" s="207">
        <v>120</v>
      </c>
      <c r="F45" s="112"/>
      <c r="G45" s="112">
        <f t="shared" si="0"/>
        <v>0</v>
      </c>
      <c r="H45" s="111">
        <f t="shared" si="3"/>
        <v>0</v>
      </c>
      <c r="I45" s="113">
        <v>0</v>
      </c>
      <c r="J45" s="113">
        <f t="shared" ref="J45:J59" si="4">I45*E45</f>
        <v>0</v>
      </c>
    </row>
    <row r="46" spans="1:10" s="42" customFormat="1" ht="12">
      <c r="A46" s="109" t="s">
        <v>313</v>
      </c>
      <c r="B46" s="110" t="s">
        <v>347</v>
      </c>
      <c r="C46" s="110" t="s">
        <v>348</v>
      </c>
      <c r="D46" s="110" t="s">
        <v>34</v>
      </c>
      <c r="E46" s="207">
        <v>210</v>
      </c>
      <c r="F46" s="112"/>
      <c r="G46" s="112">
        <f>F46*1</f>
        <v>0</v>
      </c>
      <c r="H46" s="111">
        <f t="shared" si="3"/>
        <v>0</v>
      </c>
      <c r="I46" s="113">
        <v>0</v>
      </c>
      <c r="J46" s="113">
        <f t="shared" si="4"/>
        <v>0</v>
      </c>
    </row>
    <row r="47" spans="1:10" s="42" customFormat="1" ht="12">
      <c r="A47" s="109" t="s">
        <v>313</v>
      </c>
      <c r="B47" s="110" t="s">
        <v>347</v>
      </c>
      <c r="C47" s="110" t="s">
        <v>349</v>
      </c>
      <c r="D47" s="110" t="s">
        <v>34</v>
      </c>
      <c r="E47" s="111">
        <v>60</v>
      </c>
      <c r="F47" s="112"/>
      <c r="G47" s="112">
        <f t="shared" si="0"/>
        <v>0</v>
      </c>
      <c r="H47" s="111">
        <f t="shared" si="3"/>
        <v>0</v>
      </c>
      <c r="I47" s="113">
        <v>0</v>
      </c>
      <c r="J47" s="113">
        <f t="shared" si="4"/>
        <v>0</v>
      </c>
    </row>
    <row r="48" spans="1:10" s="42" customFormat="1" ht="12">
      <c r="A48" s="109" t="s">
        <v>313</v>
      </c>
      <c r="B48" s="110" t="s">
        <v>347</v>
      </c>
      <c r="C48" s="110" t="s">
        <v>349</v>
      </c>
      <c r="D48" s="110" t="s">
        <v>34</v>
      </c>
      <c r="E48" s="111">
        <v>60</v>
      </c>
      <c r="F48" s="112"/>
      <c r="G48" s="112">
        <f>F48*1</f>
        <v>0</v>
      </c>
      <c r="H48" s="111">
        <f t="shared" si="3"/>
        <v>0</v>
      </c>
      <c r="I48" s="113">
        <v>0</v>
      </c>
      <c r="J48" s="113">
        <f t="shared" si="4"/>
        <v>0</v>
      </c>
    </row>
    <row r="49" spans="1:10" s="42" customFormat="1" ht="12">
      <c r="A49" s="109" t="s">
        <v>135</v>
      </c>
      <c r="B49" s="110" t="s">
        <v>340</v>
      </c>
      <c r="C49" s="110" t="s">
        <v>350</v>
      </c>
      <c r="D49" s="110" t="s">
        <v>351</v>
      </c>
      <c r="E49" s="111">
        <v>219</v>
      </c>
      <c r="F49" s="112"/>
      <c r="G49" s="112">
        <f>F49*1</f>
        <v>0</v>
      </c>
      <c r="H49" s="111">
        <f t="shared" si="3"/>
        <v>0</v>
      </c>
      <c r="I49" s="113">
        <v>0</v>
      </c>
      <c r="J49" s="113">
        <f t="shared" si="4"/>
        <v>0</v>
      </c>
    </row>
    <row r="50" spans="1:10" s="42" customFormat="1" ht="12">
      <c r="A50" s="109" t="s">
        <v>135</v>
      </c>
      <c r="B50" s="110" t="s">
        <v>340</v>
      </c>
      <c r="C50" s="110" t="s">
        <v>352</v>
      </c>
      <c r="D50" s="110" t="s">
        <v>351</v>
      </c>
      <c r="E50" s="111">
        <v>6</v>
      </c>
      <c r="F50" s="112"/>
      <c r="G50" s="112">
        <f t="shared" si="0"/>
        <v>0</v>
      </c>
      <c r="H50" s="111">
        <f t="shared" si="3"/>
        <v>0</v>
      </c>
      <c r="I50" s="113">
        <v>0</v>
      </c>
      <c r="J50" s="113">
        <f t="shared" si="4"/>
        <v>0</v>
      </c>
    </row>
    <row r="51" spans="1:10" s="42" customFormat="1" ht="12">
      <c r="A51" s="109" t="s">
        <v>135</v>
      </c>
      <c r="B51" s="110" t="s">
        <v>340</v>
      </c>
      <c r="C51" s="110" t="s">
        <v>353</v>
      </c>
      <c r="D51" s="110" t="s">
        <v>351</v>
      </c>
      <c r="E51" s="111">
        <v>114</v>
      </c>
      <c r="F51" s="112"/>
      <c r="G51" s="112">
        <f t="shared" si="0"/>
        <v>0</v>
      </c>
      <c r="H51" s="111">
        <f t="shared" si="3"/>
        <v>0</v>
      </c>
      <c r="I51" s="113">
        <v>0</v>
      </c>
      <c r="J51" s="113">
        <f t="shared" si="4"/>
        <v>0</v>
      </c>
    </row>
    <row r="52" spans="1:10" s="42" customFormat="1" ht="12">
      <c r="A52" s="130" t="s">
        <v>124</v>
      </c>
      <c r="B52" s="131" t="s">
        <v>354</v>
      </c>
      <c r="C52" s="131" t="s">
        <v>355</v>
      </c>
      <c r="D52" s="131" t="s">
        <v>34</v>
      </c>
      <c r="E52" s="111">
        <v>150</v>
      </c>
      <c r="F52" s="143"/>
      <c r="G52" s="112">
        <f t="shared" si="0"/>
        <v>0</v>
      </c>
      <c r="H52" s="111">
        <f t="shared" si="3"/>
        <v>0</v>
      </c>
      <c r="I52" s="156">
        <v>1E-3</v>
      </c>
      <c r="J52" s="113">
        <f t="shared" si="4"/>
        <v>0.15</v>
      </c>
    </row>
    <row r="53" spans="1:10" s="42" customFormat="1" ht="12">
      <c r="A53" s="130" t="s">
        <v>336</v>
      </c>
      <c r="B53" s="131" t="s">
        <v>356</v>
      </c>
      <c r="C53" s="131" t="s">
        <v>357</v>
      </c>
      <c r="D53" s="131" t="s">
        <v>35</v>
      </c>
      <c r="E53" s="111">
        <v>6</v>
      </c>
      <c r="F53" s="143"/>
      <c r="G53" s="112">
        <f>F53*1</f>
        <v>0</v>
      </c>
      <c r="H53" s="111">
        <f t="shared" si="3"/>
        <v>0</v>
      </c>
      <c r="I53" s="156">
        <v>1E-3</v>
      </c>
      <c r="J53" s="113">
        <f t="shared" si="4"/>
        <v>6.0000000000000001E-3</v>
      </c>
    </row>
    <row r="54" spans="1:10" s="42" customFormat="1" ht="12">
      <c r="A54" s="130" t="s">
        <v>313</v>
      </c>
      <c r="B54" s="131" t="s">
        <v>358</v>
      </c>
      <c r="C54" s="131" t="s">
        <v>359</v>
      </c>
      <c r="D54" s="131" t="s">
        <v>165</v>
      </c>
      <c r="E54" s="111">
        <v>60</v>
      </c>
      <c r="F54" s="143"/>
      <c r="G54" s="112">
        <f t="shared" si="0"/>
        <v>0</v>
      </c>
      <c r="H54" s="111">
        <f t="shared" si="3"/>
        <v>0</v>
      </c>
      <c r="I54" s="113">
        <v>0</v>
      </c>
      <c r="J54" s="113">
        <f t="shared" si="4"/>
        <v>0</v>
      </c>
    </row>
    <row r="55" spans="1:10" s="42" customFormat="1" ht="12">
      <c r="A55" s="130" t="s">
        <v>313</v>
      </c>
      <c r="B55" s="131" t="s">
        <v>360</v>
      </c>
      <c r="C55" s="131" t="s">
        <v>361</v>
      </c>
      <c r="D55" s="131" t="s">
        <v>21</v>
      </c>
      <c r="E55" s="207">
        <v>438</v>
      </c>
      <c r="F55" s="143"/>
      <c r="G55" s="112">
        <f t="shared" si="0"/>
        <v>0</v>
      </c>
      <c r="H55" s="111">
        <f t="shared" si="3"/>
        <v>0</v>
      </c>
      <c r="I55" s="113">
        <v>0</v>
      </c>
      <c r="J55" s="113">
        <f t="shared" si="4"/>
        <v>0</v>
      </c>
    </row>
    <row r="56" spans="1:10" s="42" customFormat="1" ht="12">
      <c r="A56" s="130" t="s">
        <v>313</v>
      </c>
      <c r="B56" s="131" t="s">
        <v>362</v>
      </c>
      <c r="C56" s="131" t="s">
        <v>363</v>
      </c>
      <c r="D56" s="131" t="s">
        <v>34</v>
      </c>
      <c r="E56" s="207">
        <v>96</v>
      </c>
      <c r="F56" s="143"/>
      <c r="G56" s="112">
        <f t="shared" si="0"/>
        <v>0</v>
      </c>
      <c r="H56" s="111">
        <f t="shared" si="3"/>
        <v>0</v>
      </c>
      <c r="I56" s="113">
        <v>0</v>
      </c>
      <c r="J56" s="113">
        <f t="shared" si="4"/>
        <v>0</v>
      </c>
    </row>
    <row r="57" spans="1:10" s="42" customFormat="1" ht="14.25" customHeight="1">
      <c r="A57" s="208" t="s">
        <v>364</v>
      </c>
      <c r="B57" s="209" t="s">
        <v>365</v>
      </c>
      <c r="C57" s="209" t="s">
        <v>366</v>
      </c>
      <c r="D57" s="209" t="s">
        <v>34</v>
      </c>
      <c r="E57" s="210">
        <v>96</v>
      </c>
      <c r="F57" s="210"/>
      <c r="G57" s="112">
        <f>F57*1</f>
        <v>0</v>
      </c>
      <c r="H57" s="111">
        <f t="shared" si="3"/>
        <v>0</v>
      </c>
      <c r="I57" s="113">
        <v>0</v>
      </c>
      <c r="J57" s="113">
        <f t="shared" si="4"/>
        <v>0</v>
      </c>
    </row>
    <row r="58" spans="1:10" s="42" customFormat="1" ht="12">
      <c r="A58" s="109" t="s">
        <v>313</v>
      </c>
      <c r="B58" s="110" t="s">
        <v>367</v>
      </c>
      <c r="C58" s="110" t="s">
        <v>368</v>
      </c>
      <c r="D58" s="131" t="s">
        <v>131</v>
      </c>
      <c r="E58" s="132">
        <v>0.60600000000000009</v>
      </c>
      <c r="F58" s="143"/>
      <c r="G58" s="112">
        <f t="shared" si="0"/>
        <v>0</v>
      </c>
      <c r="H58" s="111">
        <f t="shared" si="3"/>
        <v>0</v>
      </c>
      <c r="I58" s="113">
        <v>0</v>
      </c>
      <c r="J58" s="113">
        <f t="shared" si="4"/>
        <v>0</v>
      </c>
    </row>
    <row r="59" spans="1:10" s="42" customFormat="1" ht="12">
      <c r="A59" s="130" t="s">
        <v>313</v>
      </c>
      <c r="B59" s="131" t="s">
        <v>369</v>
      </c>
      <c r="C59" s="131" t="s">
        <v>335</v>
      </c>
      <c r="D59" s="131" t="s">
        <v>131</v>
      </c>
      <c r="E59" s="132">
        <v>0.60600000000000009</v>
      </c>
      <c r="F59" s="143"/>
      <c r="G59" s="112">
        <f t="shared" si="0"/>
        <v>0</v>
      </c>
      <c r="H59" s="111">
        <f t="shared" si="3"/>
        <v>0</v>
      </c>
      <c r="I59" s="113">
        <v>0</v>
      </c>
      <c r="J59" s="113">
        <f t="shared" si="4"/>
        <v>0</v>
      </c>
    </row>
    <row r="60" spans="1:10" s="42" customFormat="1" ht="15" customHeight="1">
      <c r="A60" s="109"/>
      <c r="B60" s="110"/>
      <c r="C60" s="110"/>
      <c r="D60" s="110"/>
      <c r="E60" s="111"/>
      <c r="F60" s="112"/>
      <c r="G60" s="112">
        <f t="shared" si="0"/>
        <v>0</v>
      </c>
      <c r="H60" s="111"/>
      <c r="I60" s="113"/>
      <c r="J60" s="113"/>
    </row>
    <row r="61" spans="1:10" s="40" customFormat="1" ht="15.75" customHeight="1">
      <c r="A61" s="104" t="s">
        <v>96</v>
      </c>
      <c r="B61" s="105" t="s">
        <v>370</v>
      </c>
      <c r="C61" s="105" t="s">
        <v>371</v>
      </c>
      <c r="D61" s="105" t="s">
        <v>96</v>
      </c>
      <c r="E61" s="100">
        <v>0</v>
      </c>
      <c r="F61" s="191"/>
      <c r="G61" s="112">
        <f t="shared" si="0"/>
        <v>0</v>
      </c>
      <c r="H61" s="106">
        <f>SUM(H62:H71)</f>
        <v>0</v>
      </c>
      <c r="I61" s="193">
        <v>0</v>
      </c>
      <c r="J61" s="193">
        <f>SUM(J62:J69)</f>
        <v>0.19941678779999997</v>
      </c>
    </row>
    <row r="62" spans="1:10" s="54" customFormat="1" ht="11.25" customHeight="1">
      <c r="A62" s="109" t="s">
        <v>124</v>
      </c>
      <c r="B62" s="110" t="s">
        <v>372</v>
      </c>
      <c r="C62" s="110" t="s">
        <v>373</v>
      </c>
      <c r="D62" s="110" t="s">
        <v>165</v>
      </c>
      <c r="E62" s="125">
        <v>19</v>
      </c>
      <c r="F62" s="202"/>
      <c r="G62" s="112">
        <f t="shared" si="0"/>
        <v>0</v>
      </c>
      <c r="H62" s="111">
        <f t="shared" ref="H62:H71" si="5">E62*G62</f>
        <v>0</v>
      </c>
      <c r="I62" s="203">
        <v>4.6230000000000002E-4</v>
      </c>
      <c r="J62" s="203">
        <f t="shared" ref="J62:J69" si="6">I62*E62</f>
        <v>8.7837000000000002E-3</v>
      </c>
    </row>
    <row r="63" spans="1:10" s="54" customFormat="1">
      <c r="A63" s="109" t="s">
        <v>124</v>
      </c>
      <c r="B63" s="110" t="s">
        <v>374</v>
      </c>
      <c r="C63" s="110" t="s">
        <v>375</v>
      </c>
      <c r="D63" s="110" t="s">
        <v>165</v>
      </c>
      <c r="E63" s="125">
        <v>19</v>
      </c>
      <c r="F63" s="202"/>
      <c r="G63" s="112">
        <f t="shared" si="0"/>
        <v>0</v>
      </c>
      <c r="H63" s="111">
        <f t="shared" si="5"/>
        <v>0</v>
      </c>
      <c r="I63" s="203">
        <v>4.6230000000000002E-4</v>
      </c>
      <c r="J63" s="203">
        <f t="shared" si="6"/>
        <v>8.7837000000000002E-3</v>
      </c>
    </row>
    <row r="64" spans="1:10" s="54" customFormat="1" ht="11.25" customHeight="1">
      <c r="A64" s="109" t="s">
        <v>124</v>
      </c>
      <c r="B64" s="110" t="s">
        <v>376</v>
      </c>
      <c r="C64" s="110" t="s">
        <v>377</v>
      </c>
      <c r="D64" s="110" t="s">
        <v>165</v>
      </c>
      <c r="E64" s="125">
        <v>19</v>
      </c>
      <c r="F64" s="202"/>
      <c r="G64" s="112">
        <f t="shared" si="0"/>
        <v>0</v>
      </c>
      <c r="H64" s="111">
        <f t="shared" si="5"/>
        <v>0</v>
      </c>
      <c r="I64" s="203">
        <v>4.6230000000000002E-4</v>
      </c>
      <c r="J64" s="203">
        <f t="shared" si="6"/>
        <v>8.7837000000000002E-3</v>
      </c>
    </row>
    <row r="65" spans="1:10" s="54" customFormat="1">
      <c r="A65" s="109" t="s">
        <v>124</v>
      </c>
      <c r="B65" s="110" t="s">
        <v>378</v>
      </c>
      <c r="C65" s="110" t="s">
        <v>379</v>
      </c>
      <c r="D65" s="110" t="s">
        <v>35</v>
      </c>
      <c r="E65" s="125">
        <v>19</v>
      </c>
      <c r="F65" s="202"/>
      <c r="G65" s="112">
        <f t="shared" si="0"/>
        <v>0</v>
      </c>
      <c r="H65" s="111">
        <f t="shared" si="5"/>
        <v>0</v>
      </c>
      <c r="I65" s="203">
        <v>8.5593361999999999E-3</v>
      </c>
      <c r="J65" s="203">
        <f t="shared" si="6"/>
        <v>0.1626273878</v>
      </c>
    </row>
    <row r="66" spans="1:10" s="54" customFormat="1" ht="11.25" customHeight="1">
      <c r="A66" s="109" t="s">
        <v>124</v>
      </c>
      <c r="B66" s="110" t="s">
        <v>380</v>
      </c>
      <c r="C66" s="110" t="s">
        <v>381</v>
      </c>
      <c r="D66" s="110" t="s">
        <v>165</v>
      </c>
      <c r="E66" s="125">
        <v>2</v>
      </c>
      <c r="F66" s="202"/>
      <c r="G66" s="112">
        <f t="shared" si="0"/>
        <v>0</v>
      </c>
      <c r="H66" s="111">
        <f t="shared" si="5"/>
        <v>0</v>
      </c>
      <c r="I66" s="203">
        <v>4.6230000000000002E-4</v>
      </c>
      <c r="J66" s="203">
        <f t="shared" si="6"/>
        <v>9.2460000000000003E-4</v>
      </c>
    </row>
    <row r="67" spans="1:10" s="54" customFormat="1" ht="11.25" customHeight="1">
      <c r="A67" s="109" t="s">
        <v>124</v>
      </c>
      <c r="B67" s="110" t="s">
        <v>382</v>
      </c>
      <c r="C67" s="110" t="s">
        <v>383</v>
      </c>
      <c r="D67" s="110" t="s">
        <v>165</v>
      </c>
      <c r="E67" s="125">
        <v>19</v>
      </c>
      <c r="F67" s="202"/>
      <c r="G67" s="112">
        <f t="shared" si="0"/>
        <v>0</v>
      </c>
      <c r="H67" s="111">
        <f t="shared" si="5"/>
        <v>0</v>
      </c>
      <c r="I67" s="203">
        <v>4.6230000000000002E-4</v>
      </c>
      <c r="J67" s="203">
        <f t="shared" si="6"/>
        <v>8.7837000000000002E-3</v>
      </c>
    </row>
    <row r="68" spans="1:10" s="54" customFormat="1">
      <c r="A68" s="109" t="s">
        <v>313</v>
      </c>
      <c r="B68" s="110" t="s">
        <v>384</v>
      </c>
      <c r="C68" s="110" t="s">
        <v>385</v>
      </c>
      <c r="D68" s="110" t="s">
        <v>165</v>
      </c>
      <c r="E68" s="125">
        <v>19</v>
      </c>
      <c r="F68" s="202"/>
      <c r="G68" s="112">
        <f t="shared" si="0"/>
        <v>0</v>
      </c>
      <c r="H68" s="111">
        <f t="shared" si="5"/>
        <v>0</v>
      </c>
      <c r="I68" s="203">
        <v>3.0000000000000004E-5</v>
      </c>
      <c r="J68" s="203">
        <f t="shared" si="6"/>
        <v>5.7000000000000009E-4</v>
      </c>
    </row>
    <row r="69" spans="1:10" s="54" customFormat="1">
      <c r="A69" s="109" t="s">
        <v>313</v>
      </c>
      <c r="B69" s="110" t="s">
        <v>386</v>
      </c>
      <c r="C69" s="110" t="s">
        <v>387</v>
      </c>
      <c r="D69" s="110" t="s">
        <v>165</v>
      </c>
      <c r="E69" s="125">
        <v>4</v>
      </c>
      <c r="F69" s="202"/>
      <c r="G69" s="112">
        <f t="shared" si="0"/>
        <v>0</v>
      </c>
      <c r="H69" s="111">
        <f t="shared" si="5"/>
        <v>0</v>
      </c>
      <c r="I69" s="203">
        <v>4.0000000000000003E-5</v>
      </c>
      <c r="J69" s="203">
        <f t="shared" si="6"/>
        <v>1.6000000000000001E-4</v>
      </c>
    </row>
    <row r="70" spans="1:10" s="54" customFormat="1" ht="15.75" customHeight="1">
      <c r="A70" s="109" t="s">
        <v>313</v>
      </c>
      <c r="B70" s="110" t="s">
        <v>388</v>
      </c>
      <c r="C70" s="110" t="s">
        <v>389</v>
      </c>
      <c r="D70" s="110" t="s">
        <v>131</v>
      </c>
      <c r="E70" s="125">
        <f>J61</f>
        <v>0.19941678779999997</v>
      </c>
      <c r="F70" s="202"/>
      <c r="G70" s="112">
        <f t="shared" si="0"/>
        <v>0</v>
      </c>
      <c r="H70" s="111">
        <f t="shared" si="5"/>
        <v>0</v>
      </c>
      <c r="I70" s="146">
        <v>0</v>
      </c>
      <c r="J70" s="146">
        <v>0</v>
      </c>
    </row>
    <row r="71" spans="1:10" s="54" customFormat="1" ht="15.75" customHeight="1">
      <c r="A71" s="109" t="s">
        <v>313</v>
      </c>
      <c r="B71" s="110" t="s">
        <v>390</v>
      </c>
      <c r="C71" s="110" t="s">
        <v>391</v>
      </c>
      <c r="D71" s="110" t="s">
        <v>131</v>
      </c>
      <c r="E71" s="125">
        <f>J61</f>
        <v>0.19941678779999997</v>
      </c>
      <c r="F71" s="202"/>
      <c r="G71" s="112">
        <f t="shared" si="0"/>
        <v>0</v>
      </c>
      <c r="H71" s="111">
        <f t="shared" si="5"/>
        <v>0</v>
      </c>
      <c r="I71" s="146">
        <v>0</v>
      </c>
      <c r="J71" s="146">
        <v>0</v>
      </c>
    </row>
    <row r="72" spans="1:10" s="54" customFormat="1" ht="15.75" customHeight="1">
      <c r="A72" s="134"/>
      <c r="B72" s="135"/>
      <c r="C72" s="135"/>
      <c r="D72" s="135"/>
      <c r="E72" s="137"/>
      <c r="F72" s="205"/>
      <c r="G72" s="112"/>
      <c r="H72" s="43"/>
      <c r="I72" s="190"/>
      <c r="J72" s="190"/>
    </row>
    <row r="73" spans="1:10" s="54" customFormat="1" ht="15.75" customHeight="1">
      <c r="A73" s="134"/>
      <c r="B73" s="135"/>
      <c r="C73" s="135"/>
      <c r="D73" s="135"/>
      <c r="E73" s="137"/>
      <c r="F73" s="205"/>
      <c r="G73" s="112">
        <f>F73*1.34/30.126</f>
        <v>0</v>
      </c>
      <c r="H73" s="43"/>
      <c r="I73" s="190"/>
      <c r="J73" s="190"/>
    </row>
    <row r="74" spans="1:10" s="40" customFormat="1" ht="15.75" customHeight="1">
      <c r="A74" s="211"/>
      <c r="B74" s="212" t="s">
        <v>392</v>
      </c>
      <c r="C74" s="212" t="s">
        <v>393</v>
      </c>
      <c r="D74" s="212"/>
      <c r="E74" s="213"/>
      <c r="F74" s="213"/>
      <c r="G74" s="112">
        <f>F74*1.34/30.126</f>
        <v>0</v>
      </c>
      <c r="H74" s="106">
        <f>SUM(H75:H78)</f>
        <v>0</v>
      </c>
      <c r="I74" s="193">
        <v>0</v>
      </c>
      <c r="J74" s="193">
        <f>SUM(J75:J77)</f>
        <v>0.18563040000000003</v>
      </c>
    </row>
    <row r="75" spans="1:10" s="54" customFormat="1" ht="15.75" customHeight="1">
      <c r="A75" s="109" t="s">
        <v>394</v>
      </c>
      <c r="B75" s="110" t="s">
        <v>395</v>
      </c>
      <c r="C75" s="110" t="s">
        <v>396</v>
      </c>
      <c r="D75" s="110" t="s">
        <v>397</v>
      </c>
      <c r="E75" s="125">
        <v>12</v>
      </c>
      <c r="F75" s="202"/>
      <c r="G75" s="112">
        <f>F75*1</f>
        <v>0</v>
      </c>
      <c r="H75" s="111">
        <f>E75*G75</f>
        <v>0</v>
      </c>
      <c r="I75" s="146">
        <v>5.0604000000000005E-3</v>
      </c>
      <c r="J75" s="146">
        <f>I75*E75</f>
        <v>6.0724800000000009E-2</v>
      </c>
    </row>
    <row r="76" spans="1:10" s="54" customFormat="1" ht="15.75" customHeight="1">
      <c r="A76" s="109" t="s">
        <v>394</v>
      </c>
      <c r="B76" s="110" t="s">
        <v>398</v>
      </c>
      <c r="C76" s="110" t="s">
        <v>399</v>
      </c>
      <c r="D76" s="110" t="s">
        <v>397</v>
      </c>
      <c r="E76" s="125">
        <v>24</v>
      </c>
      <c r="F76" s="202"/>
      <c r="G76" s="112">
        <f>F76*1</f>
        <v>0</v>
      </c>
      <c r="H76" s="111">
        <f>E76*G76</f>
        <v>0</v>
      </c>
      <c r="I76" s="146">
        <v>1.4399999999999998E-4</v>
      </c>
      <c r="J76" s="146">
        <f>I76*E76</f>
        <v>3.4559999999999994E-3</v>
      </c>
    </row>
    <row r="77" spans="1:10" s="54" customFormat="1" ht="15.75" customHeight="1">
      <c r="A77" s="109" t="s">
        <v>394</v>
      </c>
      <c r="B77" s="110" t="s">
        <v>400</v>
      </c>
      <c r="C77" s="110" t="s">
        <v>401</v>
      </c>
      <c r="D77" s="110" t="s">
        <v>397</v>
      </c>
      <c r="E77" s="125">
        <v>24</v>
      </c>
      <c r="F77" s="202"/>
      <c r="G77" s="112">
        <f>F77*1</f>
        <v>0</v>
      </c>
      <c r="H77" s="111">
        <f>E77*G77</f>
        <v>0</v>
      </c>
      <c r="I77" s="146">
        <v>5.0604000000000005E-3</v>
      </c>
      <c r="J77" s="146">
        <f>I77*E77</f>
        <v>0.12144960000000002</v>
      </c>
    </row>
    <row r="78" spans="1:10" s="54" customFormat="1" ht="15.75" customHeight="1">
      <c r="A78" s="109" t="s">
        <v>394</v>
      </c>
      <c r="B78" s="110" t="s">
        <v>402</v>
      </c>
      <c r="C78" s="110" t="s">
        <v>403</v>
      </c>
      <c r="D78" s="110" t="s">
        <v>397</v>
      </c>
      <c r="E78" s="125">
        <v>16</v>
      </c>
      <c r="F78" s="202"/>
      <c r="G78" s="112">
        <f>F78*1</f>
        <v>0</v>
      </c>
      <c r="H78" s="111">
        <f>E78*G78</f>
        <v>0</v>
      </c>
      <c r="I78" s="146"/>
      <c r="J78" s="146">
        <f>I78*E78</f>
        <v>0</v>
      </c>
    </row>
    <row r="79" spans="1:10" s="54" customFormat="1" ht="15.75" customHeight="1">
      <c r="A79" s="134"/>
      <c r="B79" s="135"/>
      <c r="C79" s="135"/>
      <c r="D79" s="135"/>
      <c r="E79" s="137"/>
      <c r="F79" s="205"/>
      <c r="G79" s="112"/>
      <c r="H79" s="111"/>
      <c r="I79" s="190"/>
      <c r="J79" s="190"/>
    </row>
    <row r="80" spans="1:10" s="54" customFormat="1" ht="15.75" customHeight="1">
      <c r="A80" s="134"/>
      <c r="B80" s="135"/>
      <c r="C80" s="135"/>
      <c r="D80" s="135"/>
      <c r="E80" s="137"/>
      <c r="F80" s="205"/>
      <c r="G80" s="112"/>
      <c r="H80" s="111"/>
      <c r="I80" s="190"/>
      <c r="J80" s="190"/>
    </row>
    <row r="81" spans="1:11" s="54" customFormat="1" ht="15.75" customHeight="1">
      <c r="A81" s="134"/>
      <c r="B81" s="135"/>
      <c r="C81" s="135"/>
      <c r="D81" s="135"/>
      <c r="E81" s="137"/>
      <c r="F81" s="205"/>
      <c r="G81" s="112"/>
      <c r="H81" s="111"/>
      <c r="I81" s="190"/>
      <c r="J81" s="190"/>
    </row>
    <row r="82" spans="1:11" s="54" customFormat="1" ht="15.75" customHeight="1">
      <c r="A82" s="134"/>
      <c r="B82" s="135"/>
      <c r="C82" s="135"/>
      <c r="D82" s="135"/>
      <c r="E82" s="137"/>
      <c r="F82" s="205"/>
      <c r="G82" s="112"/>
      <c r="H82" s="111"/>
      <c r="I82" s="190"/>
      <c r="J82" s="190"/>
    </row>
    <row r="83" spans="1:11" s="54" customFormat="1" ht="15.75" customHeight="1">
      <c r="A83" s="134"/>
      <c r="B83" s="135"/>
      <c r="C83" s="135"/>
      <c r="D83" s="135"/>
      <c r="E83" s="137"/>
      <c r="F83" s="205"/>
      <c r="G83" s="112"/>
      <c r="H83" s="111"/>
      <c r="I83" s="190"/>
      <c r="J83" s="190"/>
    </row>
    <row r="84" spans="1:11" s="54" customFormat="1" ht="15.75" customHeight="1">
      <c r="A84" s="134"/>
      <c r="B84" s="135"/>
      <c r="C84" s="135"/>
      <c r="D84" s="135"/>
      <c r="E84" s="137"/>
      <c r="F84" s="205"/>
      <c r="G84" s="112"/>
      <c r="H84" s="111"/>
      <c r="I84" s="190"/>
      <c r="J84" s="190"/>
    </row>
    <row r="85" spans="1:11" s="54" customFormat="1" ht="15.75" customHeight="1">
      <c r="A85" s="134"/>
      <c r="B85" s="135"/>
      <c r="C85" s="135"/>
      <c r="D85" s="135"/>
      <c r="E85" s="137"/>
      <c r="F85" s="205"/>
      <c r="G85" s="112"/>
      <c r="H85" s="111"/>
      <c r="I85" s="190"/>
      <c r="J85" s="190"/>
    </row>
    <row r="86" spans="1:11" s="54" customFormat="1" ht="15.75" customHeight="1">
      <c r="A86" s="134"/>
      <c r="B86" s="135"/>
      <c r="C86" s="135"/>
      <c r="D86" s="135"/>
      <c r="E86" s="137"/>
      <c r="F86" s="205"/>
      <c r="G86" s="112"/>
      <c r="H86" s="111"/>
      <c r="I86" s="190"/>
      <c r="J86" s="190"/>
    </row>
    <row r="87" spans="1:11" s="54" customFormat="1" ht="15.75" customHeight="1">
      <c r="A87" s="134"/>
      <c r="B87" s="135"/>
      <c r="C87" s="135"/>
      <c r="D87" s="135"/>
      <c r="E87" s="137"/>
      <c r="F87" s="205"/>
      <c r="G87" s="112"/>
      <c r="H87" s="111"/>
      <c r="I87" s="190"/>
      <c r="J87" s="190"/>
    </row>
    <row r="88" spans="1:11" s="54" customFormat="1" ht="15.75" customHeight="1">
      <c r="A88" s="134"/>
      <c r="B88" s="135"/>
      <c r="C88" s="135"/>
      <c r="D88" s="135"/>
      <c r="E88" s="137"/>
      <c r="F88" s="205"/>
      <c r="G88" s="112"/>
      <c r="H88" s="111">
        <f>E88*G88</f>
        <v>0</v>
      </c>
      <c r="I88" s="190"/>
      <c r="J88" s="190"/>
    </row>
    <row r="89" spans="1:11" s="155" customFormat="1">
      <c r="A89" s="148" t="s">
        <v>96</v>
      </c>
      <c r="B89" s="149" t="s">
        <v>15</v>
      </c>
      <c r="C89" s="149" t="s">
        <v>273</v>
      </c>
      <c r="D89" s="150"/>
      <c r="E89" s="151"/>
      <c r="F89" s="152"/>
      <c r="G89" s="73">
        <f>F89*1.3/30.126</f>
        <v>0</v>
      </c>
      <c r="H89" s="152">
        <f>SUM(H90:H102)</f>
        <v>0</v>
      </c>
      <c r="I89" s="153"/>
      <c r="J89" s="154">
        <f>SUM(J90:J94)</f>
        <v>4.7025000000000006</v>
      </c>
    </row>
    <row r="90" spans="1:11" s="42" customFormat="1" ht="12">
      <c r="A90" s="109" t="s">
        <v>274</v>
      </c>
      <c r="B90" s="110" t="s">
        <v>279</v>
      </c>
      <c r="C90" s="110" t="s">
        <v>280</v>
      </c>
      <c r="D90" s="110" t="s">
        <v>31</v>
      </c>
      <c r="E90" s="140">
        <v>0.89999999999999991</v>
      </c>
      <c r="F90" s="112"/>
      <c r="G90" s="73">
        <f t="shared" ref="G90:G101" si="7">F90*1</f>
        <v>0</v>
      </c>
      <c r="H90" s="125">
        <f t="shared" ref="H90:H102" si="8">E90*G90</f>
        <v>0</v>
      </c>
      <c r="I90" s="156">
        <v>2.2999999999999998</v>
      </c>
      <c r="J90" s="146">
        <f>I90*E90</f>
        <v>2.0699999999999998</v>
      </c>
    </row>
    <row r="91" spans="1:11" s="42" customFormat="1" ht="12">
      <c r="A91" s="109" t="s">
        <v>274</v>
      </c>
      <c r="B91" s="110" t="s">
        <v>281</v>
      </c>
      <c r="C91" s="110" t="s">
        <v>282</v>
      </c>
      <c r="D91" s="110" t="s">
        <v>34</v>
      </c>
      <c r="E91" s="140">
        <v>30</v>
      </c>
      <c r="F91" s="112"/>
      <c r="G91" s="73">
        <f t="shared" si="7"/>
        <v>0</v>
      </c>
      <c r="H91" s="125">
        <f t="shared" si="8"/>
        <v>0</v>
      </c>
      <c r="I91" s="156">
        <v>0.02</v>
      </c>
      <c r="J91" s="146">
        <f>I91*E91</f>
        <v>0.6</v>
      </c>
    </row>
    <row r="92" spans="1:11" s="42" customFormat="1" ht="12">
      <c r="A92" s="109" t="s">
        <v>274</v>
      </c>
      <c r="B92" s="110" t="s">
        <v>404</v>
      </c>
      <c r="C92" s="110" t="s">
        <v>405</v>
      </c>
      <c r="D92" s="110" t="s">
        <v>49</v>
      </c>
      <c r="E92" s="140">
        <v>450</v>
      </c>
      <c r="F92" s="112"/>
      <c r="G92" s="73">
        <f>F92*1</f>
        <v>0</v>
      </c>
      <c r="H92" s="125">
        <f t="shared" si="8"/>
        <v>0</v>
      </c>
      <c r="I92" s="156">
        <v>1.0499999999999999E-3</v>
      </c>
      <c r="J92" s="146">
        <f>I92*E92</f>
        <v>0.47249999999999998</v>
      </c>
    </row>
    <row r="93" spans="1:11" s="42" customFormat="1" ht="12">
      <c r="A93" s="109" t="s">
        <v>274</v>
      </c>
      <c r="B93" s="110" t="s">
        <v>287</v>
      </c>
      <c r="C93" s="110" t="s">
        <v>288</v>
      </c>
      <c r="D93" s="110" t="s">
        <v>34</v>
      </c>
      <c r="E93" s="140">
        <v>6</v>
      </c>
      <c r="F93" s="112"/>
      <c r="G93" s="73">
        <f>F93*1</f>
        <v>0</v>
      </c>
      <c r="H93" s="125">
        <f t="shared" si="8"/>
        <v>0</v>
      </c>
      <c r="I93" s="156">
        <v>0.01</v>
      </c>
      <c r="J93" s="146">
        <f>I93*E93</f>
        <v>0.06</v>
      </c>
    </row>
    <row r="94" spans="1:11" s="42" customFormat="1" ht="12">
      <c r="A94" s="109" t="s">
        <v>289</v>
      </c>
      <c r="B94" s="110" t="s">
        <v>290</v>
      </c>
      <c r="C94" s="110" t="s">
        <v>291</v>
      </c>
      <c r="D94" s="110" t="s">
        <v>33</v>
      </c>
      <c r="E94" s="111">
        <v>3</v>
      </c>
      <c r="F94" s="112"/>
      <c r="G94" s="73">
        <f>F94*1</f>
        <v>0</v>
      </c>
      <c r="H94" s="125">
        <f t="shared" si="8"/>
        <v>0</v>
      </c>
      <c r="I94" s="113">
        <v>0.5</v>
      </c>
      <c r="J94" s="113">
        <f>I94*E94</f>
        <v>1.5</v>
      </c>
      <c r="K94" s="44"/>
    </row>
    <row r="95" spans="1:11" s="42" customFormat="1" ht="12">
      <c r="A95" s="109" t="s">
        <v>274</v>
      </c>
      <c r="B95" s="110" t="s">
        <v>38</v>
      </c>
      <c r="C95" s="110" t="s">
        <v>292</v>
      </c>
      <c r="D95" s="110" t="s">
        <v>32</v>
      </c>
      <c r="E95" s="140">
        <v>4.7024999999999997</v>
      </c>
      <c r="F95" s="112"/>
      <c r="G95" s="73">
        <f t="shared" si="7"/>
        <v>0</v>
      </c>
      <c r="H95" s="125">
        <f t="shared" si="8"/>
        <v>0</v>
      </c>
      <c r="I95" s="156"/>
      <c r="J95" s="146"/>
    </row>
    <row r="96" spans="1:11" s="42" customFormat="1" ht="12">
      <c r="A96" s="109" t="s">
        <v>274</v>
      </c>
      <c r="B96" s="110" t="s">
        <v>39</v>
      </c>
      <c r="C96" s="110" t="s">
        <v>293</v>
      </c>
      <c r="D96" s="110" t="s">
        <v>32</v>
      </c>
      <c r="E96" s="140">
        <v>4.7024999999999997</v>
      </c>
      <c r="F96" s="112"/>
      <c r="G96" s="73">
        <f t="shared" si="7"/>
        <v>0</v>
      </c>
      <c r="H96" s="125">
        <f t="shared" si="8"/>
        <v>0</v>
      </c>
      <c r="I96" s="156"/>
      <c r="J96" s="146">
        <f>I96*E96</f>
        <v>0</v>
      </c>
    </row>
    <row r="97" spans="1:10" s="42" customFormat="1" ht="12">
      <c r="A97" s="109" t="s">
        <v>274</v>
      </c>
      <c r="B97" s="110" t="s">
        <v>40</v>
      </c>
      <c r="C97" s="110" t="s">
        <v>294</v>
      </c>
      <c r="D97" s="110" t="s">
        <v>32</v>
      </c>
      <c r="E97" s="140">
        <v>4.7024999999999997</v>
      </c>
      <c r="F97" s="112"/>
      <c r="G97" s="73">
        <f t="shared" si="7"/>
        <v>0</v>
      </c>
      <c r="H97" s="125">
        <f t="shared" si="8"/>
        <v>0</v>
      </c>
      <c r="I97" s="156"/>
      <c r="J97" s="146">
        <f>I97*E97</f>
        <v>0</v>
      </c>
    </row>
    <row r="98" spans="1:10" s="42" customFormat="1" ht="12">
      <c r="A98" s="109" t="s">
        <v>274</v>
      </c>
      <c r="B98" s="110" t="s">
        <v>41</v>
      </c>
      <c r="C98" s="110" t="s">
        <v>295</v>
      </c>
      <c r="D98" s="110" t="s">
        <v>32</v>
      </c>
      <c r="E98" s="140">
        <v>4.7024999999999997</v>
      </c>
      <c r="F98" s="112"/>
      <c r="G98" s="73">
        <f t="shared" si="7"/>
        <v>0</v>
      </c>
      <c r="H98" s="125">
        <f t="shared" si="8"/>
        <v>0</v>
      </c>
      <c r="I98" s="156"/>
      <c r="J98" s="146">
        <f>I98*E98</f>
        <v>0</v>
      </c>
    </row>
    <row r="99" spans="1:10" s="42" customFormat="1" ht="12">
      <c r="A99" s="109" t="s">
        <v>274</v>
      </c>
      <c r="B99" s="110" t="s">
        <v>42</v>
      </c>
      <c r="C99" s="110" t="s">
        <v>296</v>
      </c>
      <c r="D99" s="110" t="s">
        <v>32</v>
      </c>
      <c r="E99" s="140">
        <v>4.7024999999999997</v>
      </c>
      <c r="F99" s="112"/>
      <c r="G99" s="73">
        <f t="shared" si="7"/>
        <v>0</v>
      </c>
      <c r="H99" s="125">
        <f t="shared" si="8"/>
        <v>0</v>
      </c>
      <c r="I99" s="156"/>
      <c r="J99" s="146">
        <f>I99*E99</f>
        <v>0</v>
      </c>
    </row>
    <row r="100" spans="1:10" s="42" customFormat="1" ht="12">
      <c r="A100" s="109" t="s">
        <v>274</v>
      </c>
      <c r="B100" s="110" t="s">
        <v>43</v>
      </c>
      <c r="C100" s="110" t="s">
        <v>297</v>
      </c>
      <c r="D100" s="110" t="s">
        <v>32</v>
      </c>
      <c r="E100" s="140">
        <v>4.7024999999999997</v>
      </c>
      <c r="F100" s="112"/>
      <c r="G100" s="73">
        <f t="shared" si="7"/>
        <v>0</v>
      </c>
      <c r="H100" s="125">
        <f t="shared" si="8"/>
        <v>0</v>
      </c>
      <c r="I100" s="156"/>
      <c r="J100" s="146">
        <f>SUM(J101:J101)</f>
        <v>0</v>
      </c>
    </row>
    <row r="101" spans="1:10" s="42" customFormat="1" ht="12">
      <c r="A101" s="109" t="s">
        <v>274</v>
      </c>
      <c r="B101" s="110" t="s">
        <v>44</v>
      </c>
      <c r="C101" s="110" t="s">
        <v>45</v>
      </c>
      <c r="D101" s="110" t="s">
        <v>32</v>
      </c>
      <c r="E101" s="140">
        <v>4.7024999999999997</v>
      </c>
      <c r="F101" s="112"/>
      <c r="G101" s="73">
        <f t="shared" si="7"/>
        <v>0</v>
      </c>
      <c r="H101" s="125">
        <f t="shared" si="8"/>
        <v>0</v>
      </c>
      <c r="I101" s="156"/>
      <c r="J101" s="146">
        <f>I101*E101</f>
        <v>0</v>
      </c>
    </row>
    <row r="102" spans="1:10" s="42" customFormat="1" ht="12">
      <c r="A102" s="109" t="s">
        <v>289</v>
      </c>
      <c r="B102" s="110" t="s">
        <v>298</v>
      </c>
      <c r="C102" s="110" t="s">
        <v>299</v>
      </c>
      <c r="D102" s="110" t="s">
        <v>33</v>
      </c>
      <c r="E102" s="111">
        <v>3</v>
      </c>
      <c r="F102" s="112"/>
      <c r="G102" s="73">
        <f>F102*1</f>
        <v>0</v>
      </c>
      <c r="H102" s="125">
        <f t="shared" si="8"/>
        <v>0</v>
      </c>
      <c r="I102" s="113">
        <v>0.4</v>
      </c>
      <c r="J102" s="113">
        <f>I102*E102</f>
        <v>1.2000000000000002</v>
      </c>
    </row>
    <row r="103" spans="1:10" s="42" customFormat="1" ht="12">
      <c r="A103" s="134"/>
      <c r="B103" s="135"/>
      <c r="C103" s="135"/>
      <c r="D103" s="135"/>
      <c r="E103" s="43"/>
      <c r="F103" s="136"/>
      <c r="G103" s="147"/>
      <c r="H103" s="137"/>
      <c r="I103" s="138"/>
      <c r="J103" s="138"/>
    </row>
    <row r="104" spans="1:10" s="54" customFormat="1" ht="14.25">
      <c r="A104" s="214"/>
      <c r="B104" s="214"/>
      <c r="C104" s="215"/>
      <c r="D104" s="40" t="s">
        <v>300</v>
      </c>
      <c r="E104" s="160"/>
      <c r="F104" s="161"/>
      <c r="G104" s="216"/>
      <c r="H104" s="160">
        <f>SUM(H89+H74+H61+H36+H19+H10)</f>
        <v>0</v>
      </c>
      <c r="I104" s="214"/>
      <c r="J104" s="214"/>
    </row>
    <row r="105" spans="1:10" s="54" customFormat="1" ht="14.25">
      <c r="A105" s="214"/>
      <c r="B105" s="214"/>
      <c r="C105" s="215"/>
      <c r="D105" s="40"/>
      <c r="E105" s="160"/>
      <c r="F105" s="161"/>
      <c r="G105" s="216"/>
      <c r="H105" s="160"/>
      <c r="I105" s="214"/>
      <c r="J105" s="214"/>
    </row>
    <row r="106" spans="1:10" s="54" customFormat="1" ht="14.25">
      <c r="A106" s="214"/>
      <c r="B106" s="214"/>
      <c r="C106" s="215"/>
      <c r="D106" s="40"/>
      <c r="E106" s="160"/>
      <c r="F106" s="161"/>
      <c r="G106" s="216"/>
      <c r="H106" s="160"/>
      <c r="I106" s="214"/>
      <c r="J106" s="214"/>
    </row>
    <row r="107" spans="1:10" s="54" customFormat="1" ht="14.25">
      <c r="A107" s="214"/>
      <c r="B107" s="214"/>
      <c r="C107" s="215"/>
      <c r="D107" s="40"/>
      <c r="E107" s="160"/>
      <c r="F107" s="161"/>
      <c r="G107" s="216"/>
      <c r="H107" s="160"/>
      <c r="I107" s="214"/>
      <c r="J107" s="214"/>
    </row>
    <row r="108" spans="1:10" s="54" customFormat="1" ht="14.25">
      <c r="A108" s="214"/>
      <c r="B108" s="214"/>
      <c r="C108" s="215"/>
      <c r="D108" s="40"/>
      <c r="E108" s="160"/>
      <c r="F108" s="161"/>
      <c r="G108" s="216"/>
      <c r="H108" s="160"/>
      <c r="I108" s="214"/>
      <c r="J108" s="214"/>
    </row>
    <row r="109" spans="1:10" s="54" customFormat="1" ht="14.25">
      <c r="A109" s="214"/>
      <c r="B109" s="214"/>
      <c r="C109" s="215"/>
      <c r="D109" s="40"/>
      <c r="E109" s="160"/>
      <c r="F109" s="161"/>
      <c r="G109" s="216"/>
      <c r="H109" s="160"/>
      <c r="I109" s="214"/>
      <c r="J109" s="214"/>
    </row>
    <row r="110" spans="1:10" s="54" customFormat="1" ht="14.25">
      <c r="A110" s="214"/>
      <c r="B110" s="214"/>
      <c r="C110" s="215"/>
      <c r="D110" s="40"/>
      <c r="E110" s="160"/>
      <c r="F110" s="161"/>
      <c r="G110" s="216"/>
      <c r="H110" s="160"/>
      <c r="I110" s="214"/>
      <c r="J110" s="214"/>
    </row>
    <row r="111" spans="1:10" s="54" customFormat="1" ht="14.25">
      <c r="A111" s="214"/>
      <c r="B111" s="214"/>
      <c r="C111" s="215"/>
      <c r="D111" s="40"/>
      <c r="E111" s="160"/>
      <c r="F111" s="161"/>
      <c r="G111" s="216"/>
      <c r="H111" s="160"/>
      <c r="I111" s="214"/>
      <c r="J111" s="214"/>
    </row>
    <row r="112" spans="1:10" s="54" customFormat="1" ht="14.25">
      <c r="A112" s="214"/>
      <c r="B112" s="214"/>
      <c r="C112" s="215"/>
      <c r="D112" s="40"/>
      <c r="E112" s="160"/>
      <c r="F112" s="161"/>
      <c r="G112" s="216"/>
      <c r="H112" s="160"/>
      <c r="I112" s="214"/>
      <c r="J112" s="214"/>
    </row>
    <row r="113" spans="1:10" s="54" customFormat="1" ht="14.25">
      <c r="A113" s="214"/>
      <c r="B113" s="214"/>
      <c r="C113" s="215"/>
      <c r="D113" s="40"/>
      <c r="E113" s="160"/>
      <c r="F113" s="161"/>
      <c r="G113" s="216"/>
      <c r="H113" s="160"/>
      <c r="I113" s="214"/>
      <c r="J113" s="214"/>
    </row>
    <row r="114" spans="1:10" s="54" customFormat="1" ht="14.25">
      <c r="A114" s="214"/>
      <c r="B114" s="214"/>
      <c r="C114" s="215"/>
      <c r="D114" s="40"/>
      <c r="E114" s="160"/>
      <c r="F114" s="161"/>
      <c r="G114" s="216"/>
      <c r="H114" s="160"/>
      <c r="I114" s="214"/>
      <c r="J114" s="214"/>
    </row>
    <row r="115" spans="1:10" s="54" customFormat="1" ht="14.25">
      <c r="A115" s="214"/>
      <c r="B115" s="214"/>
      <c r="C115" s="215"/>
      <c r="D115" s="40"/>
      <c r="E115" s="160"/>
      <c r="F115" s="161"/>
      <c r="G115" s="216"/>
      <c r="H115" s="160"/>
      <c r="I115" s="214"/>
      <c r="J115" s="214"/>
    </row>
    <row r="116" spans="1:10" s="54" customFormat="1" ht="14.25">
      <c r="A116" s="214"/>
      <c r="B116" s="214"/>
      <c r="C116" s="215"/>
      <c r="D116" s="40"/>
      <c r="E116" s="160"/>
      <c r="F116" s="161"/>
      <c r="G116" s="216"/>
      <c r="H116" s="160"/>
      <c r="I116" s="214"/>
      <c r="J116" s="214"/>
    </row>
    <row r="117" spans="1:10" s="54" customFormat="1" ht="14.25">
      <c r="A117" s="214"/>
      <c r="B117" s="214"/>
      <c r="C117" s="215"/>
      <c r="D117" s="40"/>
      <c r="E117" s="160"/>
      <c r="F117" s="161"/>
      <c r="G117" s="216"/>
      <c r="H117" s="160"/>
      <c r="I117" s="214"/>
      <c r="J117" s="214"/>
    </row>
    <row r="118" spans="1:10" s="54" customFormat="1" ht="14.25">
      <c r="A118" s="214"/>
      <c r="B118" s="214"/>
      <c r="C118" s="215"/>
      <c r="D118" s="40"/>
      <c r="E118" s="160"/>
      <c r="F118" s="161"/>
      <c r="G118" s="216"/>
      <c r="H118" s="160"/>
      <c r="I118" s="214"/>
      <c r="J118" s="214"/>
    </row>
    <row r="119" spans="1:10" s="54" customFormat="1" ht="14.25">
      <c r="A119" s="214"/>
      <c r="B119" s="214"/>
      <c r="C119" s="215"/>
      <c r="D119" s="40"/>
      <c r="E119" s="160"/>
      <c r="F119" s="161"/>
      <c r="G119" s="216"/>
      <c r="H119" s="160"/>
      <c r="I119" s="214"/>
      <c r="J119" s="214"/>
    </row>
    <row r="120" spans="1:10" s="54" customFormat="1" ht="14.25">
      <c r="A120" s="214"/>
      <c r="B120" s="214"/>
      <c r="C120" s="215"/>
      <c r="D120" s="40"/>
      <c r="E120" s="160"/>
      <c r="F120" s="161"/>
      <c r="G120" s="216"/>
      <c r="H120" s="160"/>
      <c r="I120" s="214"/>
      <c r="J120" s="214"/>
    </row>
    <row r="121" spans="1:10" s="54" customFormat="1" ht="14.25">
      <c r="A121" s="214"/>
      <c r="B121" s="214"/>
      <c r="C121" s="215"/>
      <c r="D121" s="40"/>
      <c r="E121" s="160"/>
      <c r="F121" s="161"/>
      <c r="G121" s="216"/>
      <c r="H121" s="160"/>
      <c r="I121" s="214"/>
      <c r="J121" s="214"/>
    </row>
    <row r="122" spans="1:10" s="54" customFormat="1" ht="14.25">
      <c r="A122" s="214"/>
      <c r="B122" s="214"/>
      <c r="C122" s="215"/>
      <c r="D122" s="40"/>
      <c r="E122" s="160"/>
      <c r="F122" s="161"/>
      <c r="G122" s="216"/>
      <c r="H122" s="160"/>
      <c r="I122" s="214"/>
      <c r="J122" s="214"/>
    </row>
    <row r="123" spans="1:10" s="54" customFormat="1" ht="14.25">
      <c r="A123" s="214"/>
      <c r="B123" s="214"/>
      <c r="C123" s="215"/>
      <c r="D123" s="40"/>
      <c r="E123" s="160"/>
      <c r="F123" s="161"/>
      <c r="G123" s="216"/>
      <c r="H123" s="160"/>
      <c r="I123" s="214"/>
      <c r="J123" s="214"/>
    </row>
    <row r="124" spans="1:10" s="54" customFormat="1" ht="14.25">
      <c r="A124" s="214"/>
      <c r="B124" s="214"/>
      <c r="C124" s="215"/>
      <c r="D124" s="40"/>
      <c r="E124" s="160"/>
      <c r="F124" s="161"/>
      <c r="G124" s="216"/>
      <c r="H124" s="160"/>
      <c r="I124" s="214"/>
      <c r="J124" s="214"/>
    </row>
    <row r="125" spans="1:10" s="54" customFormat="1" ht="14.25">
      <c r="A125" s="214"/>
      <c r="B125" s="214"/>
      <c r="C125" s="215"/>
      <c r="D125" s="40"/>
      <c r="E125" s="160"/>
      <c r="F125" s="161"/>
      <c r="G125" s="216"/>
      <c r="H125" s="160"/>
      <c r="I125" s="214"/>
      <c r="J125" s="214"/>
    </row>
    <row r="126" spans="1:10" s="54" customFormat="1" ht="14.25">
      <c r="A126" s="214"/>
      <c r="B126" s="214"/>
      <c r="C126" s="215"/>
      <c r="D126" s="40"/>
      <c r="E126" s="160"/>
      <c r="F126" s="161"/>
      <c r="G126" s="216"/>
      <c r="H126" s="160"/>
      <c r="I126" s="214"/>
      <c r="J126" s="214"/>
    </row>
    <row r="127" spans="1:10" s="54" customFormat="1" ht="14.25">
      <c r="A127" s="214"/>
      <c r="B127" s="214"/>
      <c r="C127" s="215"/>
      <c r="D127" s="40"/>
      <c r="E127" s="160"/>
      <c r="F127" s="161"/>
      <c r="G127" s="216"/>
      <c r="H127" s="160"/>
      <c r="I127" s="214"/>
      <c r="J127" s="214"/>
    </row>
    <row r="128" spans="1:10" s="54" customFormat="1" ht="14.25">
      <c r="A128" s="214"/>
      <c r="B128" s="214"/>
      <c r="C128" s="215"/>
      <c r="D128" s="40"/>
      <c r="E128" s="160"/>
      <c r="F128" s="161"/>
      <c r="G128" s="216"/>
      <c r="H128" s="160"/>
      <c r="I128" s="214"/>
      <c r="J128" s="214"/>
    </row>
    <row r="129" spans="1:10" s="54" customFormat="1" ht="14.25">
      <c r="A129" s="214"/>
      <c r="B129" s="214"/>
      <c r="C129" s="215"/>
      <c r="D129" s="40"/>
      <c r="E129" s="160"/>
      <c r="F129" s="161"/>
      <c r="G129" s="216"/>
      <c r="H129" s="160"/>
      <c r="I129" s="214"/>
      <c r="J129" s="214"/>
    </row>
    <row r="130" spans="1:10" s="54" customFormat="1" ht="14.25">
      <c r="A130" s="214"/>
      <c r="B130" s="214"/>
      <c r="C130" s="215"/>
      <c r="D130" s="40"/>
      <c r="E130" s="160"/>
      <c r="F130" s="161"/>
      <c r="G130" s="216"/>
      <c r="H130" s="160"/>
      <c r="I130" s="214"/>
      <c r="J130" s="214"/>
    </row>
    <row r="131" spans="1:10" s="54" customFormat="1" ht="14.25">
      <c r="A131" s="214"/>
      <c r="B131" s="214"/>
      <c r="C131" s="215"/>
      <c r="D131" s="40"/>
      <c r="E131" s="160"/>
      <c r="F131" s="161"/>
      <c r="G131" s="216"/>
      <c r="H131" s="160"/>
      <c r="I131" s="214"/>
      <c r="J131" s="214"/>
    </row>
    <row r="132" spans="1:10" s="54" customFormat="1" ht="14.25">
      <c r="A132" s="214"/>
      <c r="B132" s="214"/>
      <c r="C132" s="215"/>
      <c r="D132" s="40"/>
      <c r="E132" s="160"/>
      <c r="F132" s="161"/>
      <c r="G132" s="216"/>
      <c r="H132" s="160"/>
      <c r="I132" s="214"/>
      <c r="J132" s="214"/>
    </row>
    <row r="133" spans="1:10" s="54" customFormat="1">
      <c r="E133" s="217"/>
      <c r="G133" s="218"/>
      <c r="H133" s="217"/>
    </row>
    <row r="134" spans="1:10" s="155" customFormat="1" ht="16.149999999999999" customHeight="1">
      <c r="A134" s="46"/>
      <c r="E134" s="182"/>
      <c r="F134" s="180"/>
      <c r="G134" s="180"/>
      <c r="H134" s="180"/>
      <c r="I134" s="219"/>
      <c r="J134" s="180"/>
    </row>
    <row r="135" spans="1:10" s="35" customFormat="1" ht="18">
      <c r="A135" s="34" t="s">
        <v>83</v>
      </c>
      <c r="E135" s="36"/>
    </row>
    <row r="136" spans="1:10" s="40" customFormat="1" ht="24" customHeight="1">
      <c r="A136" s="37" t="s">
        <v>84</v>
      </c>
      <c r="B136" s="37"/>
      <c r="C136" s="37"/>
      <c r="D136" s="37"/>
      <c r="E136" s="37"/>
      <c r="F136" s="37"/>
      <c r="G136" s="37"/>
      <c r="H136" s="38"/>
      <c r="I136" s="39"/>
    </row>
    <row r="137" spans="1:10" s="40" customFormat="1" ht="16.5" customHeight="1">
      <c r="A137" s="37" t="s">
        <v>85</v>
      </c>
      <c r="B137" s="37"/>
      <c r="C137" s="37"/>
      <c r="D137" s="37"/>
      <c r="E137" s="37"/>
      <c r="F137" s="37"/>
      <c r="G137" s="37"/>
      <c r="H137" s="38"/>
      <c r="I137" s="39"/>
    </row>
    <row r="138" spans="1:10" s="42" customFormat="1" ht="19.5" customHeight="1">
      <c r="A138" s="40" t="s">
        <v>86</v>
      </c>
      <c r="B138" s="41"/>
      <c r="C138" s="40" t="s">
        <v>87</v>
      </c>
      <c r="E138" s="43"/>
      <c r="F138" s="44"/>
      <c r="G138" s="44"/>
      <c r="H138" s="44"/>
      <c r="I138" s="45"/>
      <c r="J138" s="44"/>
    </row>
    <row r="139" spans="1:10" s="155" customFormat="1" ht="12.75" customHeight="1">
      <c r="A139" s="46" t="s">
        <v>302</v>
      </c>
      <c r="E139" s="180"/>
      <c r="F139" s="180"/>
      <c r="G139" s="181"/>
      <c r="H139" s="182"/>
      <c r="I139" s="180"/>
      <c r="J139" s="180"/>
    </row>
    <row r="140" spans="1:10" s="54" customFormat="1">
      <c r="E140" s="217"/>
      <c r="G140" s="218"/>
      <c r="H140" s="217"/>
    </row>
    <row r="141" spans="1:10" s="40" customFormat="1" ht="14.25">
      <c r="A141" s="104" t="s">
        <v>96</v>
      </c>
      <c r="B141" s="105" t="s">
        <v>304</v>
      </c>
      <c r="C141" s="105" t="s">
        <v>305</v>
      </c>
      <c r="D141" s="105" t="s">
        <v>96</v>
      </c>
      <c r="E141" s="220">
        <v>0</v>
      </c>
      <c r="F141" s="100">
        <v>0</v>
      </c>
      <c r="G141" s="221">
        <v>0</v>
      </c>
      <c r="H141" s="106">
        <f>H10</f>
        <v>0</v>
      </c>
      <c r="I141" s="107">
        <v>0</v>
      </c>
      <c r="J141" s="115"/>
    </row>
    <row r="142" spans="1:10" s="40" customFormat="1" ht="14.25">
      <c r="A142" s="104" t="s">
        <v>96</v>
      </c>
      <c r="B142" s="105" t="s">
        <v>311</v>
      </c>
      <c r="C142" s="105" t="s">
        <v>312</v>
      </c>
      <c r="D142" s="105" t="s">
        <v>96</v>
      </c>
      <c r="E142" s="220">
        <v>0</v>
      </c>
      <c r="F142" s="100">
        <v>0</v>
      </c>
      <c r="G142" s="221">
        <v>0</v>
      </c>
      <c r="H142" s="106">
        <f>H19</f>
        <v>0</v>
      </c>
      <c r="I142" s="107">
        <v>0</v>
      </c>
      <c r="J142" s="115"/>
    </row>
    <row r="143" spans="1:10" s="40" customFormat="1" ht="14.25">
      <c r="A143" s="104" t="s">
        <v>96</v>
      </c>
      <c r="B143" s="105" t="s">
        <v>336</v>
      </c>
      <c r="C143" s="105" t="s">
        <v>337</v>
      </c>
      <c r="D143" s="105" t="s">
        <v>96</v>
      </c>
      <c r="E143" s="220">
        <v>0</v>
      </c>
      <c r="F143" s="100">
        <v>0</v>
      </c>
      <c r="G143" s="221">
        <v>0</v>
      </c>
      <c r="H143" s="106">
        <f>H36</f>
        <v>0</v>
      </c>
      <c r="I143" s="107">
        <v>0</v>
      </c>
      <c r="J143" s="115"/>
    </row>
    <row r="144" spans="1:10" s="40" customFormat="1" ht="14.25">
      <c r="A144" s="104" t="s">
        <v>96</v>
      </c>
      <c r="B144" s="105" t="s">
        <v>370</v>
      </c>
      <c r="C144" s="105" t="s">
        <v>371</v>
      </c>
      <c r="D144" s="105" t="s">
        <v>96</v>
      </c>
      <c r="E144" s="220">
        <v>0</v>
      </c>
      <c r="F144" s="100">
        <v>0</v>
      </c>
      <c r="G144" s="221">
        <v>0</v>
      </c>
      <c r="H144" s="106">
        <f>H61</f>
        <v>0</v>
      </c>
      <c r="I144" s="107">
        <v>0</v>
      </c>
      <c r="J144" s="115">
        <f>SUM(J145:J149)</f>
        <v>0</v>
      </c>
    </row>
    <row r="145" spans="1:10" s="40" customFormat="1" ht="15">
      <c r="A145" s="104"/>
      <c r="B145" s="212" t="s">
        <v>392</v>
      </c>
      <c r="C145" s="212" t="s">
        <v>393</v>
      </c>
      <c r="D145" s="105"/>
      <c r="E145" s="220"/>
      <c r="F145" s="100"/>
      <c r="G145" s="221"/>
      <c r="H145" s="106">
        <f>H74</f>
        <v>0</v>
      </c>
      <c r="I145" s="107"/>
      <c r="J145" s="115"/>
    </row>
    <row r="146" spans="1:10" s="40" customFormat="1" ht="14.25">
      <c r="A146" s="104"/>
      <c r="B146" s="149" t="s">
        <v>15</v>
      </c>
      <c r="C146" s="149" t="s">
        <v>273</v>
      </c>
      <c r="D146" s="105"/>
      <c r="E146" s="220"/>
      <c r="F146" s="100"/>
      <c r="G146" s="221"/>
      <c r="H146" s="106">
        <f>H89</f>
        <v>0</v>
      </c>
      <c r="I146" s="107"/>
      <c r="J146" s="115"/>
    </row>
    <row r="147" spans="1:10" s="40" customFormat="1" ht="14.25">
      <c r="A147" s="104"/>
      <c r="B147" s="105"/>
      <c r="C147" s="105"/>
      <c r="D147" s="105"/>
      <c r="E147" s="220"/>
      <c r="F147" s="100"/>
      <c r="G147" s="221"/>
      <c r="H147" s="106"/>
      <c r="I147" s="107"/>
      <c r="J147" s="115"/>
    </row>
    <row r="148" spans="1:10" s="40" customFormat="1" ht="14.25">
      <c r="A148" s="104"/>
      <c r="B148" s="105"/>
      <c r="C148" s="105" t="s">
        <v>300</v>
      </c>
      <c r="D148" s="105"/>
      <c r="E148" s="220"/>
      <c r="F148" s="100"/>
      <c r="G148" s="221"/>
      <c r="H148" s="106">
        <f>SUM(H141:H147)</f>
        <v>0</v>
      </c>
      <c r="I148" s="107"/>
      <c r="J148" s="115"/>
    </row>
    <row r="149" spans="1:10" s="54" customFormat="1">
      <c r="E149" s="217"/>
      <c r="G149" s="218"/>
      <c r="H149" s="217"/>
    </row>
    <row r="150" spans="1:10" s="54" customFormat="1">
      <c r="E150" s="217"/>
      <c r="G150" s="218"/>
      <c r="H150" s="217"/>
    </row>
    <row r="151" spans="1:10" s="54" customFormat="1">
      <c r="E151" s="217"/>
      <c r="G151" s="218"/>
      <c r="H151" s="217"/>
    </row>
    <row r="152" spans="1:10" s="54" customFormat="1">
      <c r="E152" s="217"/>
      <c r="G152" s="218"/>
      <c r="H152" s="217"/>
    </row>
    <row r="153" spans="1:10" s="54" customFormat="1">
      <c r="E153" s="217"/>
      <c r="G153" s="218"/>
      <c r="H153" s="217"/>
    </row>
    <row r="154" spans="1:10" s="54" customFormat="1">
      <c r="E154" s="217"/>
      <c r="G154" s="218"/>
      <c r="H154" s="217"/>
    </row>
    <row r="155" spans="1:10" s="54" customFormat="1">
      <c r="E155" s="217"/>
      <c r="G155" s="218"/>
      <c r="H155" s="217"/>
    </row>
    <row r="156" spans="1:10" s="54" customFormat="1">
      <c r="E156" s="217"/>
      <c r="G156" s="218"/>
      <c r="H156" s="217"/>
    </row>
    <row r="157" spans="1:10" s="54" customFormat="1">
      <c r="E157" s="217"/>
      <c r="G157" s="218"/>
      <c r="H157" s="217"/>
    </row>
    <row r="158" spans="1:10" s="54" customFormat="1">
      <c r="E158" s="217"/>
      <c r="G158" s="218"/>
      <c r="H158" s="217"/>
    </row>
    <row r="159" spans="1:10" s="54" customFormat="1">
      <c r="E159" s="217"/>
      <c r="G159" s="218"/>
      <c r="H159" s="217"/>
    </row>
    <row r="160" spans="1:10" s="54" customFormat="1">
      <c r="E160" s="217"/>
      <c r="G160" s="218"/>
      <c r="H160" s="217"/>
    </row>
    <row r="161" spans="5:8" s="54" customFormat="1">
      <c r="E161" s="217"/>
      <c r="G161" s="218"/>
      <c r="H161" s="217"/>
    </row>
    <row r="162" spans="5:8" s="54" customFormat="1">
      <c r="E162" s="217"/>
      <c r="G162" s="218"/>
      <c r="H162" s="217"/>
    </row>
    <row r="163" spans="5:8" s="54" customFormat="1">
      <c r="E163" s="217"/>
      <c r="G163" s="218"/>
      <c r="H163" s="217"/>
    </row>
    <row r="164" spans="5:8" s="54" customFormat="1">
      <c r="E164" s="217"/>
      <c r="G164" s="218"/>
      <c r="H164" s="217"/>
    </row>
  </sheetData>
  <pageMargins left="0.39370078740157483" right="0.39370078740157483" top="0.39370078740157483" bottom="0.19685039370078741" header="0.51181102362204722" footer="0.51181102362204722"/>
  <pageSetup paperSize="9" orientation="landscape" horizontalDpi="240" verticalDpi="14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3"/>
  <sheetViews>
    <sheetView showGridLines="0" topLeftCell="A112" workbookViewId="0">
      <selection activeCell="I118" sqref="I118"/>
    </sheetView>
  </sheetViews>
  <sheetFormatPr defaultColWidth="9" defaultRowHeight="12" customHeight="1"/>
  <cols>
    <col min="1" max="1" width="6" style="24" customWidth="1"/>
    <col min="2" max="2" width="12.28515625" style="25" customWidth="1"/>
    <col min="3" max="3" width="44.85546875" style="25" customWidth="1"/>
    <col min="4" max="4" width="3.28515625" style="25" customWidth="1"/>
    <col min="5" max="5" width="9.7109375" style="26" customWidth="1"/>
    <col min="6" max="6" width="9.85546875" style="26" customWidth="1"/>
    <col min="7" max="7" width="14.85546875" style="26" customWidth="1"/>
    <col min="8" max="251" width="9" style="1"/>
    <col min="252" max="252" width="3.42578125" style="1" customWidth="1"/>
    <col min="253" max="253" width="12.28515625" style="1" customWidth="1"/>
    <col min="254" max="254" width="44.85546875" style="1" customWidth="1"/>
    <col min="255" max="255" width="3.28515625" style="1" customWidth="1"/>
    <col min="256" max="256" width="9.7109375" style="1" customWidth="1"/>
    <col min="257" max="257" width="9.85546875" style="1" customWidth="1"/>
    <col min="258" max="258" width="14.85546875" style="1" customWidth="1"/>
    <col min="259" max="507" width="9" style="1"/>
    <col min="508" max="508" width="3.42578125" style="1" customWidth="1"/>
    <col min="509" max="509" width="12.28515625" style="1" customWidth="1"/>
    <col min="510" max="510" width="44.85546875" style="1" customWidth="1"/>
    <col min="511" max="511" width="3.28515625" style="1" customWidth="1"/>
    <col min="512" max="512" width="9.7109375" style="1" customWidth="1"/>
    <col min="513" max="513" width="9.85546875" style="1" customWidth="1"/>
    <col min="514" max="514" width="14.85546875" style="1" customWidth="1"/>
    <col min="515" max="763" width="9" style="1"/>
    <col min="764" max="764" width="3.42578125" style="1" customWidth="1"/>
    <col min="765" max="765" width="12.28515625" style="1" customWidth="1"/>
    <col min="766" max="766" width="44.85546875" style="1" customWidth="1"/>
    <col min="767" max="767" width="3.28515625" style="1" customWidth="1"/>
    <col min="768" max="768" width="9.7109375" style="1" customWidth="1"/>
    <col min="769" max="769" width="9.85546875" style="1" customWidth="1"/>
    <col min="770" max="770" width="14.85546875" style="1" customWidth="1"/>
    <col min="771" max="1019" width="9" style="1"/>
    <col min="1020" max="1020" width="3.42578125" style="1" customWidth="1"/>
    <col min="1021" max="1021" width="12.28515625" style="1" customWidth="1"/>
    <col min="1022" max="1022" width="44.85546875" style="1" customWidth="1"/>
    <col min="1023" max="1023" width="3.28515625" style="1" customWidth="1"/>
    <col min="1024" max="1024" width="9.7109375" style="1" customWidth="1"/>
    <col min="1025" max="1025" width="9.85546875" style="1" customWidth="1"/>
    <col min="1026" max="1026" width="14.85546875" style="1" customWidth="1"/>
    <col min="1027" max="1275" width="9" style="1"/>
    <col min="1276" max="1276" width="3.42578125" style="1" customWidth="1"/>
    <col min="1277" max="1277" width="12.28515625" style="1" customWidth="1"/>
    <col min="1278" max="1278" width="44.85546875" style="1" customWidth="1"/>
    <col min="1279" max="1279" width="3.28515625" style="1" customWidth="1"/>
    <col min="1280" max="1280" width="9.7109375" style="1" customWidth="1"/>
    <col min="1281" max="1281" width="9.85546875" style="1" customWidth="1"/>
    <col min="1282" max="1282" width="14.85546875" style="1" customWidth="1"/>
    <col min="1283" max="1531" width="9" style="1"/>
    <col min="1532" max="1532" width="3.42578125" style="1" customWidth="1"/>
    <col min="1533" max="1533" width="12.28515625" style="1" customWidth="1"/>
    <col min="1534" max="1534" width="44.85546875" style="1" customWidth="1"/>
    <col min="1535" max="1535" width="3.28515625" style="1" customWidth="1"/>
    <col min="1536" max="1536" width="9.7109375" style="1" customWidth="1"/>
    <col min="1537" max="1537" width="9.85546875" style="1" customWidth="1"/>
    <col min="1538" max="1538" width="14.85546875" style="1" customWidth="1"/>
    <col min="1539" max="1787" width="9" style="1"/>
    <col min="1788" max="1788" width="3.42578125" style="1" customWidth="1"/>
    <col min="1789" max="1789" width="12.28515625" style="1" customWidth="1"/>
    <col min="1790" max="1790" width="44.85546875" style="1" customWidth="1"/>
    <col min="1791" max="1791" width="3.28515625" style="1" customWidth="1"/>
    <col min="1792" max="1792" width="9.7109375" style="1" customWidth="1"/>
    <col min="1793" max="1793" width="9.85546875" style="1" customWidth="1"/>
    <col min="1794" max="1794" width="14.85546875" style="1" customWidth="1"/>
    <col min="1795" max="2043" width="9" style="1"/>
    <col min="2044" max="2044" width="3.42578125" style="1" customWidth="1"/>
    <col min="2045" max="2045" width="12.28515625" style="1" customWidth="1"/>
    <col min="2046" max="2046" width="44.85546875" style="1" customWidth="1"/>
    <col min="2047" max="2047" width="3.28515625" style="1" customWidth="1"/>
    <col min="2048" max="2048" width="9.7109375" style="1" customWidth="1"/>
    <col min="2049" max="2049" width="9.85546875" style="1" customWidth="1"/>
    <col min="2050" max="2050" width="14.85546875" style="1" customWidth="1"/>
    <col min="2051" max="2299" width="9" style="1"/>
    <col min="2300" max="2300" width="3.42578125" style="1" customWidth="1"/>
    <col min="2301" max="2301" width="12.28515625" style="1" customWidth="1"/>
    <col min="2302" max="2302" width="44.85546875" style="1" customWidth="1"/>
    <col min="2303" max="2303" width="3.28515625" style="1" customWidth="1"/>
    <col min="2304" max="2304" width="9.7109375" style="1" customWidth="1"/>
    <col min="2305" max="2305" width="9.85546875" style="1" customWidth="1"/>
    <col min="2306" max="2306" width="14.85546875" style="1" customWidth="1"/>
    <col min="2307" max="2555" width="9" style="1"/>
    <col min="2556" max="2556" width="3.42578125" style="1" customWidth="1"/>
    <col min="2557" max="2557" width="12.28515625" style="1" customWidth="1"/>
    <col min="2558" max="2558" width="44.85546875" style="1" customWidth="1"/>
    <col min="2559" max="2559" width="3.28515625" style="1" customWidth="1"/>
    <col min="2560" max="2560" width="9.7109375" style="1" customWidth="1"/>
    <col min="2561" max="2561" width="9.85546875" style="1" customWidth="1"/>
    <col min="2562" max="2562" width="14.85546875" style="1" customWidth="1"/>
    <col min="2563" max="2811" width="9" style="1"/>
    <col min="2812" max="2812" width="3.42578125" style="1" customWidth="1"/>
    <col min="2813" max="2813" width="12.28515625" style="1" customWidth="1"/>
    <col min="2814" max="2814" width="44.85546875" style="1" customWidth="1"/>
    <col min="2815" max="2815" width="3.28515625" style="1" customWidth="1"/>
    <col min="2816" max="2816" width="9.7109375" style="1" customWidth="1"/>
    <col min="2817" max="2817" width="9.85546875" style="1" customWidth="1"/>
    <col min="2818" max="2818" width="14.85546875" style="1" customWidth="1"/>
    <col min="2819" max="3067" width="9" style="1"/>
    <col min="3068" max="3068" width="3.42578125" style="1" customWidth="1"/>
    <col min="3069" max="3069" width="12.28515625" style="1" customWidth="1"/>
    <col min="3070" max="3070" width="44.85546875" style="1" customWidth="1"/>
    <col min="3071" max="3071" width="3.28515625" style="1" customWidth="1"/>
    <col min="3072" max="3072" width="9.7109375" style="1" customWidth="1"/>
    <col min="3073" max="3073" width="9.85546875" style="1" customWidth="1"/>
    <col min="3074" max="3074" width="14.85546875" style="1" customWidth="1"/>
    <col min="3075" max="3323" width="9" style="1"/>
    <col min="3324" max="3324" width="3.42578125" style="1" customWidth="1"/>
    <col min="3325" max="3325" width="12.28515625" style="1" customWidth="1"/>
    <col min="3326" max="3326" width="44.85546875" style="1" customWidth="1"/>
    <col min="3327" max="3327" width="3.28515625" style="1" customWidth="1"/>
    <col min="3328" max="3328" width="9.7109375" style="1" customWidth="1"/>
    <col min="3329" max="3329" width="9.85546875" style="1" customWidth="1"/>
    <col min="3330" max="3330" width="14.85546875" style="1" customWidth="1"/>
    <col min="3331" max="3579" width="9" style="1"/>
    <col min="3580" max="3580" width="3.42578125" style="1" customWidth="1"/>
    <col min="3581" max="3581" width="12.28515625" style="1" customWidth="1"/>
    <col min="3582" max="3582" width="44.85546875" style="1" customWidth="1"/>
    <col min="3583" max="3583" width="3.28515625" style="1" customWidth="1"/>
    <col min="3584" max="3584" width="9.7109375" style="1" customWidth="1"/>
    <col min="3585" max="3585" width="9.85546875" style="1" customWidth="1"/>
    <col min="3586" max="3586" width="14.85546875" style="1" customWidth="1"/>
    <col min="3587" max="3835" width="9" style="1"/>
    <col min="3836" max="3836" width="3.42578125" style="1" customWidth="1"/>
    <col min="3837" max="3837" width="12.28515625" style="1" customWidth="1"/>
    <col min="3838" max="3838" width="44.85546875" style="1" customWidth="1"/>
    <col min="3839" max="3839" width="3.28515625" style="1" customWidth="1"/>
    <col min="3840" max="3840" width="9.7109375" style="1" customWidth="1"/>
    <col min="3841" max="3841" width="9.85546875" style="1" customWidth="1"/>
    <col min="3842" max="3842" width="14.85546875" style="1" customWidth="1"/>
    <col min="3843" max="4091" width="9" style="1"/>
    <col min="4092" max="4092" width="3.42578125" style="1" customWidth="1"/>
    <col min="4093" max="4093" width="12.28515625" style="1" customWidth="1"/>
    <col min="4094" max="4094" width="44.85546875" style="1" customWidth="1"/>
    <col min="4095" max="4095" width="3.28515625" style="1" customWidth="1"/>
    <col min="4096" max="4096" width="9.7109375" style="1" customWidth="1"/>
    <col min="4097" max="4097" width="9.85546875" style="1" customWidth="1"/>
    <col min="4098" max="4098" width="14.85546875" style="1" customWidth="1"/>
    <col min="4099" max="4347" width="9" style="1"/>
    <col min="4348" max="4348" width="3.42578125" style="1" customWidth="1"/>
    <col min="4349" max="4349" width="12.28515625" style="1" customWidth="1"/>
    <col min="4350" max="4350" width="44.85546875" style="1" customWidth="1"/>
    <col min="4351" max="4351" width="3.28515625" style="1" customWidth="1"/>
    <col min="4352" max="4352" width="9.7109375" style="1" customWidth="1"/>
    <col min="4353" max="4353" width="9.85546875" style="1" customWidth="1"/>
    <col min="4354" max="4354" width="14.85546875" style="1" customWidth="1"/>
    <col min="4355" max="4603" width="9" style="1"/>
    <col min="4604" max="4604" width="3.42578125" style="1" customWidth="1"/>
    <col min="4605" max="4605" width="12.28515625" style="1" customWidth="1"/>
    <col min="4606" max="4606" width="44.85546875" style="1" customWidth="1"/>
    <col min="4607" max="4607" width="3.28515625" style="1" customWidth="1"/>
    <col min="4608" max="4608" width="9.7109375" style="1" customWidth="1"/>
    <col min="4609" max="4609" width="9.85546875" style="1" customWidth="1"/>
    <col min="4610" max="4610" width="14.85546875" style="1" customWidth="1"/>
    <col min="4611" max="4859" width="9" style="1"/>
    <col min="4860" max="4860" width="3.42578125" style="1" customWidth="1"/>
    <col min="4861" max="4861" width="12.28515625" style="1" customWidth="1"/>
    <col min="4862" max="4862" width="44.85546875" style="1" customWidth="1"/>
    <col min="4863" max="4863" width="3.28515625" style="1" customWidth="1"/>
    <col min="4864" max="4864" width="9.7109375" style="1" customWidth="1"/>
    <col min="4865" max="4865" width="9.85546875" style="1" customWidth="1"/>
    <col min="4866" max="4866" width="14.85546875" style="1" customWidth="1"/>
    <col min="4867" max="5115" width="9" style="1"/>
    <col min="5116" max="5116" width="3.42578125" style="1" customWidth="1"/>
    <col min="5117" max="5117" width="12.28515625" style="1" customWidth="1"/>
    <col min="5118" max="5118" width="44.85546875" style="1" customWidth="1"/>
    <col min="5119" max="5119" width="3.28515625" style="1" customWidth="1"/>
    <col min="5120" max="5120" width="9.7109375" style="1" customWidth="1"/>
    <col min="5121" max="5121" width="9.85546875" style="1" customWidth="1"/>
    <col min="5122" max="5122" width="14.85546875" style="1" customWidth="1"/>
    <col min="5123" max="5371" width="9" style="1"/>
    <col min="5372" max="5372" width="3.42578125" style="1" customWidth="1"/>
    <col min="5373" max="5373" width="12.28515625" style="1" customWidth="1"/>
    <col min="5374" max="5374" width="44.85546875" style="1" customWidth="1"/>
    <col min="5375" max="5375" width="3.28515625" style="1" customWidth="1"/>
    <col min="5376" max="5376" width="9.7109375" style="1" customWidth="1"/>
    <col min="5377" max="5377" width="9.85546875" style="1" customWidth="1"/>
    <col min="5378" max="5378" width="14.85546875" style="1" customWidth="1"/>
    <col min="5379" max="5627" width="9" style="1"/>
    <col min="5628" max="5628" width="3.42578125" style="1" customWidth="1"/>
    <col min="5629" max="5629" width="12.28515625" style="1" customWidth="1"/>
    <col min="5630" max="5630" width="44.85546875" style="1" customWidth="1"/>
    <col min="5631" max="5631" width="3.28515625" style="1" customWidth="1"/>
    <col min="5632" max="5632" width="9.7109375" style="1" customWidth="1"/>
    <col min="5633" max="5633" width="9.85546875" style="1" customWidth="1"/>
    <col min="5634" max="5634" width="14.85546875" style="1" customWidth="1"/>
    <col min="5635" max="5883" width="9" style="1"/>
    <col min="5884" max="5884" width="3.42578125" style="1" customWidth="1"/>
    <col min="5885" max="5885" width="12.28515625" style="1" customWidth="1"/>
    <col min="5886" max="5886" width="44.85546875" style="1" customWidth="1"/>
    <col min="5887" max="5887" width="3.28515625" style="1" customWidth="1"/>
    <col min="5888" max="5888" width="9.7109375" style="1" customWidth="1"/>
    <col min="5889" max="5889" width="9.85546875" style="1" customWidth="1"/>
    <col min="5890" max="5890" width="14.85546875" style="1" customWidth="1"/>
    <col min="5891" max="6139" width="9" style="1"/>
    <col min="6140" max="6140" width="3.42578125" style="1" customWidth="1"/>
    <col min="6141" max="6141" width="12.28515625" style="1" customWidth="1"/>
    <col min="6142" max="6142" width="44.85546875" style="1" customWidth="1"/>
    <col min="6143" max="6143" width="3.28515625" style="1" customWidth="1"/>
    <col min="6144" max="6144" width="9.7109375" style="1" customWidth="1"/>
    <col min="6145" max="6145" width="9.85546875" style="1" customWidth="1"/>
    <col min="6146" max="6146" width="14.85546875" style="1" customWidth="1"/>
    <col min="6147" max="6395" width="9" style="1"/>
    <col min="6396" max="6396" width="3.42578125" style="1" customWidth="1"/>
    <col min="6397" max="6397" width="12.28515625" style="1" customWidth="1"/>
    <col min="6398" max="6398" width="44.85546875" style="1" customWidth="1"/>
    <col min="6399" max="6399" width="3.28515625" style="1" customWidth="1"/>
    <col min="6400" max="6400" width="9.7109375" style="1" customWidth="1"/>
    <col min="6401" max="6401" width="9.85546875" style="1" customWidth="1"/>
    <col min="6402" max="6402" width="14.85546875" style="1" customWidth="1"/>
    <col min="6403" max="6651" width="9" style="1"/>
    <col min="6652" max="6652" width="3.42578125" style="1" customWidth="1"/>
    <col min="6653" max="6653" width="12.28515625" style="1" customWidth="1"/>
    <col min="6654" max="6654" width="44.85546875" style="1" customWidth="1"/>
    <col min="6655" max="6655" width="3.28515625" style="1" customWidth="1"/>
    <col min="6656" max="6656" width="9.7109375" style="1" customWidth="1"/>
    <col min="6657" max="6657" width="9.85546875" style="1" customWidth="1"/>
    <col min="6658" max="6658" width="14.85546875" style="1" customWidth="1"/>
    <col min="6659" max="6907" width="9" style="1"/>
    <col min="6908" max="6908" width="3.42578125" style="1" customWidth="1"/>
    <col min="6909" max="6909" width="12.28515625" style="1" customWidth="1"/>
    <col min="6910" max="6910" width="44.85546875" style="1" customWidth="1"/>
    <col min="6911" max="6911" width="3.28515625" style="1" customWidth="1"/>
    <col min="6912" max="6912" width="9.7109375" style="1" customWidth="1"/>
    <col min="6913" max="6913" width="9.85546875" style="1" customWidth="1"/>
    <col min="6914" max="6914" width="14.85546875" style="1" customWidth="1"/>
    <col min="6915" max="7163" width="9" style="1"/>
    <col min="7164" max="7164" width="3.42578125" style="1" customWidth="1"/>
    <col min="7165" max="7165" width="12.28515625" style="1" customWidth="1"/>
    <col min="7166" max="7166" width="44.85546875" style="1" customWidth="1"/>
    <col min="7167" max="7167" width="3.28515625" style="1" customWidth="1"/>
    <col min="7168" max="7168" width="9.7109375" style="1" customWidth="1"/>
    <col min="7169" max="7169" width="9.85546875" style="1" customWidth="1"/>
    <col min="7170" max="7170" width="14.85546875" style="1" customWidth="1"/>
    <col min="7171" max="7419" width="9" style="1"/>
    <col min="7420" max="7420" width="3.42578125" style="1" customWidth="1"/>
    <col min="7421" max="7421" width="12.28515625" style="1" customWidth="1"/>
    <col min="7422" max="7422" width="44.85546875" style="1" customWidth="1"/>
    <col min="7423" max="7423" width="3.28515625" style="1" customWidth="1"/>
    <col min="7424" max="7424" width="9.7109375" style="1" customWidth="1"/>
    <col min="7425" max="7425" width="9.85546875" style="1" customWidth="1"/>
    <col min="7426" max="7426" width="14.85546875" style="1" customWidth="1"/>
    <col min="7427" max="7675" width="9" style="1"/>
    <col min="7676" max="7676" width="3.42578125" style="1" customWidth="1"/>
    <col min="7677" max="7677" width="12.28515625" style="1" customWidth="1"/>
    <col min="7678" max="7678" width="44.85546875" style="1" customWidth="1"/>
    <col min="7679" max="7679" width="3.28515625" style="1" customWidth="1"/>
    <col min="7680" max="7680" width="9.7109375" style="1" customWidth="1"/>
    <col min="7681" max="7681" width="9.85546875" style="1" customWidth="1"/>
    <col min="7682" max="7682" width="14.85546875" style="1" customWidth="1"/>
    <col min="7683" max="7931" width="9" style="1"/>
    <col min="7932" max="7932" width="3.42578125" style="1" customWidth="1"/>
    <col min="7933" max="7933" width="12.28515625" style="1" customWidth="1"/>
    <col min="7934" max="7934" width="44.85546875" style="1" customWidth="1"/>
    <col min="7935" max="7935" width="3.28515625" style="1" customWidth="1"/>
    <col min="7936" max="7936" width="9.7109375" style="1" customWidth="1"/>
    <col min="7937" max="7937" width="9.85546875" style="1" customWidth="1"/>
    <col min="7938" max="7938" width="14.85546875" style="1" customWidth="1"/>
    <col min="7939" max="8187" width="9" style="1"/>
    <col min="8188" max="8188" width="3.42578125" style="1" customWidth="1"/>
    <col min="8189" max="8189" width="12.28515625" style="1" customWidth="1"/>
    <col min="8190" max="8190" width="44.85546875" style="1" customWidth="1"/>
    <col min="8191" max="8191" width="3.28515625" style="1" customWidth="1"/>
    <col min="8192" max="8192" width="9.7109375" style="1" customWidth="1"/>
    <col min="8193" max="8193" width="9.85546875" style="1" customWidth="1"/>
    <col min="8194" max="8194" width="14.85546875" style="1" customWidth="1"/>
    <col min="8195" max="8443" width="9" style="1"/>
    <col min="8444" max="8444" width="3.42578125" style="1" customWidth="1"/>
    <col min="8445" max="8445" width="12.28515625" style="1" customWidth="1"/>
    <col min="8446" max="8446" width="44.85546875" style="1" customWidth="1"/>
    <col min="8447" max="8447" width="3.28515625" style="1" customWidth="1"/>
    <col min="8448" max="8448" width="9.7109375" style="1" customWidth="1"/>
    <col min="8449" max="8449" width="9.85546875" style="1" customWidth="1"/>
    <col min="8450" max="8450" width="14.85546875" style="1" customWidth="1"/>
    <col min="8451" max="8699" width="9" style="1"/>
    <col min="8700" max="8700" width="3.42578125" style="1" customWidth="1"/>
    <col min="8701" max="8701" width="12.28515625" style="1" customWidth="1"/>
    <col min="8702" max="8702" width="44.85546875" style="1" customWidth="1"/>
    <col min="8703" max="8703" width="3.28515625" style="1" customWidth="1"/>
    <col min="8704" max="8704" width="9.7109375" style="1" customWidth="1"/>
    <col min="8705" max="8705" width="9.85546875" style="1" customWidth="1"/>
    <col min="8706" max="8706" width="14.85546875" style="1" customWidth="1"/>
    <col min="8707" max="8955" width="9" style="1"/>
    <col min="8956" max="8956" width="3.42578125" style="1" customWidth="1"/>
    <col min="8957" max="8957" width="12.28515625" style="1" customWidth="1"/>
    <col min="8958" max="8958" width="44.85546875" style="1" customWidth="1"/>
    <col min="8959" max="8959" width="3.28515625" style="1" customWidth="1"/>
    <col min="8960" max="8960" width="9.7109375" style="1" customWidth="1"/>
    <col min="8961" max="8961" width="9.85546875" style="1" customWidth="1"/>
    <col min="8962" max="8962" width="14.85546875" style="1" customWidth="1"/>
    <col min="8963" max="9211" width="9" style="1"/>
    <col min="9212" max="9212" width="3.42578125" style="1" customWidth="1"/>
    <col min="9213" max="9213" width="12.28515625" style="1" customWidth="1"/>
    <col min="9214" max="9214" width="44.85546875" style="1" customWidth="1"/>
    <col min="9215" max="9215" width="3.28515625" style="1" customWidth="1"/>
    <col min="9216" max="9216" width="9.7109375" style="1" customWidth="1"/>
    <col min="9217" max="9217" width="9.85546875" style="1" customWidth="1"/>
    <col min="9218" max="9218" width="14.85546875" style="1" customWidth="1"/>
    <col min="9219" max="9467" width="9" style="1"/>
    <col min="9468" max="9468" width="3.42578125" style="1" customWidth="1"/>
    <col min="9469" max="9469" width="12.28515625" style="1" customWidth="1"/>
    <col min="9470" max="9470" width="44.85546875" style="1" customWidth="1"/>
    <col min="9471" max="9471" width="3.28515625" style="1" customWidth="1"/>
    <col min="9472" max="9472" width="9.7109375" style="1" customWidth="1"/>
    <col min="9473" max="9473" width="9.85546875" style="1" customWidth="1"/>
    <col min="9474" max="9474" width="14.85546875" style="1" customWidth="1"/>
    <col min="9475" max="9723" width="9" style="1"/>
    <col min="9724" max="9724" width="3.42578125" style="1" customWidth="1"/>
    <col min="9725" max="9725" width="12.28515625" style="1" customWidth="1"/>
    <col min="9726" max="9726" width="44.85546875" style="1" customWidth="1"/>
    <col min="9727" max="9727" width="3.28515625" style="1" customWidth="1"/>
    <col min="9728" max="9728" width="9.7109375" style="1" customWidth="1"/>
    <col min="9729" max="9729" width="9.85546875" style="1" customWidth="1"/>
    <col min="9730" max="9730" width="14.85546875" style="1" customWidth="1"/>
    <col min="9731" max="9979" width="9" style="1"/>
    <col min="9980" max="9980" width="3.42578125" style="1" customWidth="1"/>
    <col min="9981" max="9981" width="12.28515625" style="1" customWidth="1"/>
    <col min="9982" max="9982" width="44.85546875" style="1" customWidth="1"/>
    <col min="9983" max="9983" width="3.28515625" style="1" customWidth="1"/>
    <col min="9984" max="9984" width="9.7109375" style="1" customWidth="1"/>
    <col min="9985" max="9985" width="9.85546875" style="1" customWidth="1"/>
    <col min="9986" max="9986" width="14.85546875" style="1" customWidth="1"/>
    <col min="9987" max="10235" width="9" style="1"/>
    <col min="10236" max="10236" width="3.42578125" style="1" customWidth="1"/>
    <col min="10237" max="10237" width="12.28515625" style="1" customWidth="1"/>
    <col min="10238" max="10238" width="44.85546875" style="1" customWidth="1"/>
    <col min="10239" max="10239" width="3.28515625" style="1" customWidth="1"/>
    <col min="10240" max="10240" width="9.7109375" style="1" customWidth="1"/>
    <col min="10241" max="10241" width="9.85546875" style="1" customWidth="1"/>
    <col min="10242" max="10242" width="14.85546875" style="1" customWidth="1"/>
    <col min="10243" max="10491" width="9" style="1"/>
    <col min="10492" max="10492" width="3.42578125" style="1" customWidth="1"/>
    <col min="10493" max="10493" width="12.28515625" style="1" customWidth="1"/>
    <col min="10494" max="10494" width="44.85546875" style="1" customWidth="1"/>
    <col min="10495" max="10495" width="3.28515625" style="1" customWidth="1"/>
    <col min="10496" max="10496" width="9.7109375" style="1" customWidth="1"/>
    <col min="10497" max="10497" width="9.85546875" style="1" customWidth="1"/>
    <col min="10498" max="10498" width="14.85546875" style="1" customWidth="1"/>
    <col min="10499" max="10747" width="9" style="1"/>
    <col min="10748" max="10748" width="3.42578125" style="1" customWidth="1"/>
    <col min="10749" max="10749" width="12.28515625" style="1" customWidth="1"/>
    <col min="10750" max="10750" width="44.85546875" style="1" customWidth="1"/>
    <col min="10751" max="10751" width="3.28515625" style="1" customWidth="1"/>
    <col min="10752" max="10752" width="9.7109375" style="1" customWidth="1"/>
    <col min="10753" max="10753" width="9.85546875" style="1" customWidth="1"/>
    <col min="10754" max="10754" width="14.85546875" style="1" customWidth="1"/>
    <col min="10755" max="11003" width="9" style="1"/>
    <col min="11004" max="11004" width="3.42578125" style="1" customWidth="1"/>
    <col min="11005" max="11005" width="12.28515625" style="1" customWidth="1"/>
    <col min="11006" max="11006" width="44.85546875" style="1" customWidth="1"/>
    <col min="11007" max="11007" width="3.28515625" style="1" customWidth="1"/>
    <col min="11008" max="11008" width="9.7109375" style="1" customWidth="1"/>
    <col min="11009" max="11009" width="9.85546875" style="1" customWidth="1"/>
    <col min="11010" max="11010" width="14.85546875" style="1" customWidth="1"/>
    <col min="11011" max="11259" width="9" style="1"/>
    <col min="11260" max="11260" width="3.42578125" style="1" customWidth="1"/>
    <col min="11261" max="11261" width="12.28515625" style="1" customWidth="1"/>
    <col min="11262" max="11262" width="44.85546875" style="1" customWidth="1"/>
    <col min="11263" max="11263" width="3.28515625" style="1" customWidth="1"/>
    <col min="11264" max="11264" width="9.7109375" style="1" customWidth="1"/>
    <col min="11265" max="11265" width="9.85546875" style="1" customWidth="1"/>
    <col min="11266" max="11266" width="14.85546875" style="1" customWidth="1"/>
    <col min="11267" max="11515" width="9" style="1"/>
    <col min="11516" max="11516" width="3.42578125" style="1" customWidth="1"/>
    <col min="11517" max="11517" width="12.28515625" style="1" customWidth="1"/>
    <col min="11518" max="11518" width="44.85546875" style="1" customWidth="1"/>
    <col min="11519" max="11519" width="3.28515625" style="1" customWidth="1"/>
    <col min="11520" max="11520" width="9.7109375" style="1" customWidth="1"/>
    <col min="11521" max="11521" width="9.85546875" style="1" customWidth="1"/>
    <col min="11522" max="11522" width="14.85546875" style="1" customWidth="1"/>
    <col min="11523" max="11771" width="9" style="1"/>
    <col min="11772" max="11772" width="3.42578125" style="1" customWidth="1"/>
    <col min="11773" max="11773" width="12.28515625" style="1" customWidth="1"/>
    <col min="11774" max="11774" width="44.85546875" style="1" customWidth="1"/>
    <col min="11775" max="11775" width="3.28515625" style="1" customWidth="1"/>
    <col min="11776" max="11776" width="9.7109375" style="1" customWidth="1"/>
    <col min="11777" max="11777" width="9.85546875" style="1" customWidth="1"/>
    <col min="11778" max="11778" width="14.85546875" style="1" customWidth="1"/>
    <col min="11779" max="12027" width="9" style="1"/>
    <col min="12028" max="12028" width="3.42578125" style="1" customWidth="1"/>
    <col min="12029" max="12029" width="12.28515625" style="1" customWidth="1"/>
    <col min="12030" max="12030" width="44.85546875" style="1" customWidth="1"/>
    <col min="12031" max="12031" width="3.28515625" style="1" customWidth="1"/>
    <col min="12032" max="12032" width="9.7109375" style="1" customWidth="1"/>
    <col min="12033" max="12033" width="9.85546875" style="1" customWidth="1"/>
    <col min="12034" max="12034" width="14.85546875" style="1" customWidth="1"/>
    <col min="12035" max="12283" width="9" style="1"/>
    <col min="12284" max="12284" width="3.42578125" style="1" customWidth="1"/>
    <col min="12285" max="12285" width="12.28515625" style="1" customWidth="1"/>
    <col min="12286" max="12286" width="44.85546875" style="1" customWidth="1"/>
    <col min="12287" max="12287" width="3.28515625" style="1" customWidth="1"/>
    <col min="12288" max="12288" width="9.7109375" style="1" customWidth="1"/>
    <col min="12289" max="12289" width="9.85546875" style="1" customWidth="1"/>
    <col min="12290" max="12290" width="14.85546875" style="1" customWidth="1"/>
    <col min="12291" max="12539" width="9" style="1"/>
    <col min="12540" max="12540" width="3.42578125" style="1" customWidth="1"/>
    <col min="12541" max="12541" width="12.28515625" style="1" customWidth="1"/>
    <col min="12542" max="12542" width="44.85546875" style="1" customWidth="1"/>
    <col min="12543" max="12543" width="3.28515625" style="1" customWidth="1"/>
    <col min="12544" max="12544" width="9.7109375" style="1" customWidth="1"/>
    <col min="12545" max="12545" width="9.85546875" style="1" customWidth="1"/>
    <col min="12546" max="12546" width="14.85546875" style="1" customWidth="1"/>
    <col min="12547" max="12795" width="9" style="1"/>
    <col min="12796" max="12796" width="3.42578125" style="1" customWidth="1"/>
    <col min="12797" max="12797" width="12.28515625" style="1" customWidth="1"/>
    <col min="12798" max="12798" width="44.85546875" style="1" customWidth="1"/>
    <col min="12799" max="12799" width="3.28515625" style="1" customWidth="1"/>
    <col min="12800" max="12800" width="9.7109375" style="1" customWidth="1"/>
    <col min="12801" max="12801" width="9.85546875" style="1" customWidth="1"/>
    <col min="12802" max="12802" width="14.85546875" style="1" customWidth="1"/>
    <col min="12803" max="13051" width="9" style="1"/>
    <col min="13052" max="13052" width="3.42578125" style="1" customWidth="1"/>
    <col min="13053" max="13053" width="12.28515625" style="1" customWidth="1"/>
    <col min="13054" max="13054" width="44.85546875" style="1" customWidth="1"/>
    <col min="13055" max="13055" width="3.28515625" style="1" customWidth="1"/>
    <col min="13056" max="13056" width="9.7109375" style="1" customWidth="1"/>
    <col min="13057" max="13057" width="9.85546875" style="1" customWidth="1"/>
    <col min="13058" max="13058" width="14.85546875" style="1" customWidth="1"/>
    <col min="13059" max="13307" width="9" style="1"/>
    <col min="13308" max="13308" width="3.42578125" style="1" customWidth="1"/>
    <col min="13309" max="13309" width="12.28515625" style="1" customWidth="1"/>
    <col min="13310" max="13310" width="44.85546875" style="1" customWidth="1"/>
    <col min="13311" max="13311" width="3.28515625" style="1" customWidth="1"/>
    <col min="13312" max="13312" width="9.7109375" style="1" customWidth="1"/>
    <col min="13313" max="13313" width="9.85546875" style="1" customWidth="1"/>
    <col min="13314" max="13314" width="14.85546875" style="1" customWidth="1"/>
    <col min="13315" max="13563" width="9" style="1"/>
    <col min="13564" max="13564" width="3.42578125" style="1" customWidth="1"/>
    <col min="13565" max="13565" width="12.28515625" style="1" customWidth="1"/>
    <col min="13566" max="13566" width="44.85546875" style="1" customWidth="1"/>
    <col min="13567" max="13567" width="3.28515625" style="1" customWidth="1"/>
    <col min="13568" max="13568" width="9.7109375" style="1" customWidth="1"/>
    <col min="13569" max="13569" width="9.85546875" style="1" customWidth="1"/>
    <col min="13570" max="13570" width="14.85546875" style="1" customWidth="1"/>
    <col min="13571" max="13819" width="9" style="1"/>
    <col min="13820" max="13820" width="3.42578125" style="1" customWidth="1"/>
    <col min="13821" max="13821" width="12.28515625" style="1" customWidth="1"/>
    <col min="13822" max="13822" width="44.85546875" style="1" customWidth="1"/>
    <col min="13823" max="13823" width="3.28515625" style="1" customWidth="1"/>
    <col min="13824" max="13824" width="9.7109375" style="1" customWidth="1"/>
    <col min="13825" max="13825" width="9.85546875" style="1" customWidth="1"/>
    <col min="13826" max="13826" width="14.85546875" style="1" customWidth="1"/>
    <col min="13827" max="14075" width="9" style="1"/>
    <col min="14076" max="14076" width="3.42578125" style="1" customWidth="1"/>
    <col min="14077" max="14077" width="12.28515625" style="1" customWidth="1"/>
    <col min="14078" max="14078" width="44.85546875" style="1" customWidth="1"/>
    <col min="14079" max="14079" width="3.28515625" style="1" customWidth="1"/>
    <col min="14080" max="14080" width="9.7109375" style="1" customWidth="1"/>
    <col min="14081" max="14081" width="9.85546875" style="1" customWidth="1"/>
    <col min="14082" max="14082" width="14.85546875" style="1" customWidth="1"/>
    <col min="14083" max="14331" width="9" style="1"/>
    <col min="14332" max="14332" width="3.42578125" style="1" customWidth="1"/>
    <col min="14333" max="14333" width="12.28515625" style="1" customWidth="1"/>
    <col min="14334" max="14334" width="44.85546875" style="1" customWidth="1"/>
    <col min="14335" max="14335" width="3.28515625" style="1" customWidth="1"/>
    <col min="14336" max="14336" width="9.7109375" style="1" customWidth="1"/>
    <col min="14337" max="14337" width="9.85546875" style="1" customWidth="1"/>
    <col min="14338" max="14338" width="14.85546875" style="1" customWidth="1"/>
    <col min="14339" max="14587" width="9" style="1"/>
    <col min="14588" max="14588" width="3.42578125" style="1" customWidth="1"/>
    <col min="14589" max="14589" width="12.28515625" style="1" customWidth="1"/>
    <col min="14590" max="14590" width="44.85546875" style="1" customWidth="1"/>
    <col min="14591" max="14591" width="3.28515625" style="1" customWidth="1"/>
    <col min="14592" max="14592" width="9.7109375" style="1" customWidth="1"/>
    <col min="14593" max="14593" width="9.85546875" style="1" customWidth="1"/>
    <col min="14594" max="14594" width="14.85546875" style="1" customWidth="1"/>
    <col min="14595" max="14843" width="9" style="1"/>
    <col min="14844" max="14844" width="3.42578125" style="1" customWidth="1"/>
    <col min="14845" max="14845" width="12.28515625" style="1" customWidth="1"/>
    <col min="14846" max="14846" width="44.85546875" style="1" customWidth="1"/>
    <col min="14847" max="14847" width="3.28515625" style="1" customWidth="1"/>
    <col min="14848" max="14848" width="9.7109375" style="1" customWidth="1"/>
    <col min="14849" max="14849" width="9.85546875" style="1" customWidth="1"/>
    <col min="14850" max="14850" width="14.85546875" style="1" customWidth="1"/>
    <col min="14851" max="15099" width="9" style="1"/>
    <col min="15100" max="15100" width="3.42578125" style="1" customWidth="1"/>
    <col min="15101" max="15101" width="12.28515625" style="1" customWidth="1"/>
    <col min="15102" max="15102" width="44.85546875" style="1" customWidth="1"/>
    <col min="15103" max="15103" width="3.28515625" style="1" customWidth="1"/>
    <col min="15104" max="15104" width="9.7109375" style="1" customWidth="1"/>
    <col min="15105" max="15105" width="9.85546875" style="1" customWidth="1"/>
    <col min="15106" max="15106" width="14.85546875" style="1" customWidth="1"/>
    <col min="15107" max="15355" width="9" style="1"/>
    <col min="15356" max="15356" width="3.42578125" style="1" customWidth="1"/>
    <col min="15357" max="15357" width="12.28515625" style="1" customWidth="1"/>
    <col min="15358" max="15358" width="44.85546875" style="1" customWidth="1"/>
    <col min="15359" max="15359" width="3.28515625" style="1" customWidth="1"/>
    <col min="15360" max="15360" width="9.7109375" style="1" customWidth="1"/>
    <col min="15361" max="15361" width="9.85546875" style="1" customWidth="1"/>
    <col min="15362" max="15362" width="14.85546875" style="1" customWidth="1"/>
    <col min="15363" max="15611" width="9" style="1"/>
    <col min="15612" max="15612" width="3.42578125" style="1" customWidth="1"/>
    <col min="15613" max="15613" width="12.28515625" style="1" customWidth="1"/>
    <col min="15614" max="15614" width="44.85546875" style="1" customWidth="1"/>
    <col min="15615" max="15615" width="3.28515625" style="1" customWidth="1"/>
    <col min="15616" max="15616" width="9.7109375" style="1" customWidth="1"/>
    <col min="15617" max="15617" width="9.85546875" style="1" customWidth="1"/>
    <col min="15618" max="15618" width="14.85546875" style="1" customWidth="1"/>
    <col min="15619" max="15867" width="9" style="1"/>
    <col min="15868" max="15868" width="3.42578125" style="1" customWidth="1"/>
    <col min="15869" max="15869" width="12.28515625" style="1" customWidth="1"/>
    <col min="15870" max="15870" width="44.85546875" style="1" customWidth="1"/>
    <col min="15871" max="15871" width="3.28515625" style="1" customWidth="1"/>
    <col min="15872" max="15872" width="9.7109375" style="1" customWidth="1"/>
    <col min="15873" max="15873" width="9.85546875" style="1" customWidth="1"/>
    <col min="15874" max="15874" width="14.85546875" style="1" customWidth="1"/>
    <col min="15875" max="16123" width="9" style="1"/>
    <col min="16124" max="16124" width="3.42578125" style="1" customWidth="1"/>
    <col min="16125" max="16125" width="12.28515625" style="1" customWidth="1"/>
    <col min="16126" max="16126" width="44.85546875" style="1" customWidth="1"/>
    <col min="16127" max="16127" width="3.28515625" style="1" customWidth="1"/>
    <col min="16128" max="16128" width="9.7109375" style="1" customWidth="1"/>
    <col min="16129" max="16129" width="9.85546875" style="1" customWidth="1"/>
    <col min="16130" max="16130" width="14.85546875" style="1" customWidth="1"/>
    <col min="16131" max="16384" width="9" style="1"/>
  </cols>
  <sheetData>
    <row r="1" spans="1:7" ht="27.75" customHeight="1">
      <c r="A1" s="248" t="s">
        <v>24</v>
      </c>
      <c r="B1" s="249"/>
      <c r="C1" s="249"/>
      <c r="D1" s="249"/>
      <c r="E1" s="249"/>
      <c r="F1" s="249"/>
      <c r="G1" s="249"/>
    </row>
    <row r="2" spans="1:7" ht="12.75" customHeight="1">
      <c r="A2" s="2" t="s">
        <v>406</v>
      </c>
      <c r="B2" s="3"/>
      <c r="C2" s="3"/>
      <c r="D2" s="3"/>
      <c r="E2" s="3"/>
      <c r="F2" s="3"/>
      <c r="G2" s="3"/>
    </row>
    <row r="3" spans="1:7" ht="12.75" customHeight="1">
      <c r="A3" s="2" t="s">
        <v>407</v>
      </c>
      <c r="B3" s="3"/>
      <c r="C3" s="3"/>
      <c r="D3" s="3"/>
      <c r="E3" s="3"/>
      <c r="F3" s="3"/>
      <c r="G3" s="3"/>
    </row>
    <row r="4" spans="1:7" ht="13.5" customHeight="1">
      <c r="A4" s="4"/>
      <c r="B4" s="2"/>
      <c r="C4" s="4"/>
      <c r="D4" s="5"/>
      <c r="E4" s="5"/>
      <c r="F4" s="5"/>
      <c r="G4" s="5"/>
    </row>
    <row r="5" spans="1:7" ht="6.75" customHeight="1">
      <c r="A5" s="6"/>
      <c r="B5" s="7"/>
      <c r="C5" s="7"/>
      <c r="D5" s="7"/>
      <c r="E5" s="8"/>
      <c r="F5" s="8"/>
      <c r="G5" s="8"/>
    </row>
    <row r="6" spans="1:7" ht="12.75" customHeight="1">
      <c r="A6" s="3" t="s">
        <v>408</v>
      </c>
      <c r="B6" s="3"/>
      <c r="C6" s="3"/>
      <c r="D6" s="3"/>
      <c r="E6" s="3"/>
      <c r="F6" s="3"/>
      <c r="G6" s="3"/>
    </row>
    <row r="7" spans="1:7" ht="13.5" customHeight="1">
      <c r="A7" s="247" t="s">
        <v>620</v>
      </c>
      <c r="B7" s="3"/>
      <c r="C7" s="3"/>
      <c r="D7" s="3"/>
      <c r="E7" s="225" t="s">
        <v>617</v>
      </c>
      <c r="F7" s="3"/>
      <c r="G7" s="3"/>
    </row>
    <row r="8" spans="1:7" ht="13.5" customHeight="1">
      <c r="A8" s="250" t="s">
        <v>409</v>
      </c>
      <c r="B8" s="251"/>
      <c r="C8" s="251"/>
      <c r="D8" s="9"/>
      <c r="E8" s="247" t="s">
        <v>621</v>
      </c>
      <c r="F8" s="10"/>
      <c r="G8" s="10"/>
    </row>
    <row r="9" spans="1:7" ht="6.75" customHeight="1">
      <c r="A9" s="6"/>
      <c r="B9" s="6"/>
      <c r="C9" s="6"/>
      <c r="D9" s="6"/>
      <c r="E9" s="6"/>
      <c r="F9" s="6"/>
      <c r="G9" s="6"/>
    </row>
    <row r="10" spans="1:7" ht="24" customHeight="1">
      <c r="A10" s="11" t="s">
        <v>25</v>
      </c>
      <c r="B10" s="11" t="s">
        <v>26</v>
      </c>
      <c r="C10" s="11" t="s">
        <v>3</v>
      </c>
      <c r="D10" s="11" t="s">
        <v>27</v>
      </c>
      <c r="E10" s="11" t="s">
        <v>28</v>
      </c>
      <c r="F10" s="11" t="s">
        <v>29</v>
      </c>
      <c r="G10" s="11" t="s">
        <v>4</v>
      </c>
    </row>
    <row r="11" spans="1:7" ht="12.75" hidden="1" customHeight="1">
      <c r="A11" s="11" t="s">
        <v>6</v>
      </c>
      <c r="B11" s="11" t="s">
        <v>7</v>
      </c>
      <c r="C11" s="11" t="s">
        <v>8</v>
      </c>
      <c r="D11" s="11" t="s">
        <v>9</v>
      </c>
      <c r="E11" s="11" t="s">
        <v>10</v>
      </c>
      <c r="F11" s="11" t="s">
        <v>11</v>
      </c>
      <c r="G11" s="11" t="s">
        <v>12</v>
      </c>
    </row>
    <row r="12" spans="1:7" ht="3" customHeight="1">
      <c r="A12" s="6"/>
      <c r="B12" s="6"/>
      <c r="C12" s="6"/>
      <c r="D12" s="6"/>
      <c r="E12" s="6"/>
      <c r="F12" s="6"/>
      <c r="G12" s="6"/>
    </row>
    <row r="13" spans="1:7" ht="30.75" customHeight="1">
      <c r="A13" s="12"/>
      <c r="B13" s="13" t="s">
        <v>21</v>
      </c>
      <c r="C13" s="13" t="s">
        <v>22</v>
      </c>
      <c r="D13" s="13"/>
      <c r="E13" s="14"/>
      <c r="F13" s="14"/>
      <c r="G13" s="230">
        <f>G123</f>
        <v>0</v>
      </c>
    </row>
    <row r="14" spans="1:7" ht="28.5" customHeight="1">
      <c r="A14" s="15"/>
      <c r="B14" s="16" t="s">
        <v>410</v>
      </c>
      <c r="C14" s="16" t="s">
        <v>411</v>
      </c>
      <c r="D14" s="16"/>
      <c r="E14" s="17"/>
      <c r="F14" s="17"/>
      <c r="G14" s="17">
        <f>SUM(G15:G61)</f>
        <v>0</v>
      </c>
    </row>
    <row r="15" spans="1:7" ht="24" customHeight="1">
      <c r="A15" s="18">
        <v>1</v>
      </c>
      <c r="B15" s="19" t="s">
        <v>412</v>
      </c>
      <c r="C15" s="19" t="s">
        <v>413</v>
      </c>
      <c r="D15" s="19" t="s">
        <v>34</v>
      </c>
      <c r="E15" s="20">
        <v>200</v>
      </c>
      <c r="F15" s="20"/>
      <c r="G15" s="20">
        <f>E15*F15</f>
        <v>0</v>
      </c>
    </row>
    <row r="16" spans="1:7" ht="24" customHeight="1">
      <c r="A16" s="18">
        <v>2</v>
      </c>
      <c r="B16" s="19" t="s">
        <v>414</v>
      </c>
      <c r="C16" s="19" t="s">
        <v>415</v>
      </c>
      <c r="D16" s="19" t="s">
        <v>34</v>
      </c>
      <c r="E16" s="20">
        <v>200</v>
      </c>
      <c r="F16" s="20"/>
      <c r="G16" s="20">
        <f t="shared" ref="G16:G61" si="0">E16*F16</f>
        <v>0</v>
      </c>
    </row>
    <row r="17" spans="1:7" ht="24" customHeight="1">
      <c r="A17" s="18">
        <v>3</v>
      </c>
      <c r="B17" s="19" t="s">
        <v>416</v>
      </c>
      <c r="C17" s="19" t="s">
        <v>417</v>
      </c>
      <c r="D17" s="19" t="s">
        <v>34</v>
      </c>
      <c r="E17" s="20">
        <v>150</v>
      </c>
      <c r="F17" s="20"/>
      <c r="G17" s="20">
        <f t="shared" si="0"/>
        <v>0</v>
      </c>
    </row>
    <row r="18" spans="1:7" ht="13.5" customHeight="1">
      <c r="A18" s="18">
        <v>4</v>
      </c>
      <c r="B18" s="19" t="s">
        <v>418</v>
      </c>
      <c r="C18" s="19" t="s">
        <v>419</v>
      </c>
      <c r="D18" s="19" t="s">
        <v>35</v>
      </c>
      <c r="E18" s="20">
        <v>80</v>
      </c>
      <c r="F18" s="20"/>
      <c r="G18" s="20">
        <f t="shared" si="0"/>
        <v>0</v>
      </c>
    </row>
    <row r="19" spans="1:7" ht="24" customHeight="1">
      <c r="A19" s="18">
        <v>5</v>
      </c>
      <c r="B19" s="19" t="s">
        <v>420</v>
      </c>
      <c r="C19" s="19" t="s">
        <v>421</v>
      </c>
      <c r="D19" s="19" t="s">
        <v>35</v>
      </c>
      <c r="E19" s="20">
        <v>28</v>
      </c>
      <c r="F19" s="20"/>
      <c r="G19" s="20">
        <f t="shared" si="0"/>
        <v>0</v>
      </c>
    </row>
    <row r="20" spans="1:7" ht="24" customHeight="1">
      <c r="A20" s="18">
        <v>6</v>
      </c>
      <c r="B20" s="19" t="s">
        <v>422</v>
      </c>
      <c r="C20" s="19" t="s">
        <v>423</v>
      </c>
      <c r="D20" s="19" t="s">
        <v>35</v>
      </c>
      <c r="E20" s="20">
        <v>4</v>
      </c>
      <c r="F20" s="20"/>
      <c r="G20" s="20">
        <f t="shared" si="0"/>
        <v>0</v>
      </c>
    </row>
    <row r="21" spans="1:7" ht="24" customHeight="1">
      <c r="A21" s="18">
        <v>7</v>
      </c>
      <c r="B21" s="19" t="s">
        <v>424</v>
      </c>
      <c r="C21" s="19" t="s">
        <v>425</v>
      </c>
      <c r="D21" s="19" t="s">
        <v>35</v>
      </c>
      <c r="E21" s="20">
        <v>850</v>
      </c>
      <c r="F21" s="20"/>
      <c r="G21" s="20">
        <f t="shared" si="0"/>
        <v>0</v>
      </c>
    </row>
    <row r="22" spans="1:7" ht="24" customHeight="1">
      <c r="A22" s="18">
        <v>8</v>
      </c>
      <c r="B22" s="19" t="s">
        <v>426</v>
      </c>
      <c r="C22" s="19" t="s">
        <v>427</v>
      </c>
      <c r="D22" s="19" t="s">
        <v>35</v>
      </c>
      <c r="E22" s="20">
        <v>59</v>
      </c>
      <c r="F22" s="20"/>
      <c r="G22" s="20">
        <f t="shared" si="0"/>
        <v>0</v>
      </c>
    </row>
    <row r="23" spans="1:7" ht="24" customHeight="1">
      <c r="A23" s="18">
        <v>9</v>
      </c>
      <c r="B23" s="19" t="s">
        <v>428</v>
      </c>
      <c r="C23" s="19" t="s">
        <v>429</v>
      </c>
      <c r="D23" s="19" t="s">
        <v>35</v>
      </c>
      <c r="E23" s="20">
        <v>33</v>
      </c>
      <c r="F23" s="20"/>
      <c r="G23" s="20">
        <f t="shared" si="0"/>
        <v>0</v>
      </c>
    </row>
    <row r="24" spans="1:7" ht="24" customHeight="1">
      <c r="A24" s="18">
        <v>10</v>
      </c>
      <c r="B24" s="19" t="s">
        <v>430</v>
      </c>
      <c r="C24" s="19" t="s">
        <v>431</v>
      </c>
      <c r="D24" s="19" t="s">
        <v>35</v>
      </c>
      <c r="E24" s="20">
        <v>2</v>
      </c>
      <c r="F24" s="20"/>
      <c r="G24" s="20">
        <f t="shared" si="0"/>
        <v>0</v>
      </c>
    </row>
    <row r="25" spans="1:7" ht="24" customHeight="1">
      <c r="A25" s="18">
        <v>11</v>
      </c>
      <c r="B25" s="19" t="s">
        <v>432</v>
      </c>
      <c r="C25" s="19" t="s">
        <v>433</v>
      </c>
      <c r="D25" s="19" t="s">
        <v>35</v>
      </c>
      <c r="E25" s="20">
        <v>2</v>
      </c>
      <c r="F25" s="20"/>
      <c r="G25" s="20">
        <f t="shared" si="0"/>
        <v>0</v>
      </c>
    </row>
    <row r="26" spans="1:7" ht="24" customHeight="1">
      <c r="A26" s="18">
        <v>12</v>
      </c>
      <c r="B26" s="19" t="s">
        <v>434</v>
      </c>
      <c r="C26" s="19" t="s">
        <v>435</v>
      </c>
      <c r="D26" s="19" t="s">
        <v>35</v>
      </c>
      <c r="E26" s="20">
        <v>4</v>
      </c>
      <c r="F26" s="20"/>
      <c r="G26" s="20">
        <f t="shared" si="0"/>
        <v>0</v>
      </c>
    </row>
    <row r="27" spans="1:7" ht="24" customHeight="1">
      <c r="A27" s="18">
        <v>13</v>
      </c>
      <c r="B27" s="19" t="s">
        <v>436</v>
      </c>
      <c r="C27" s="19" t="s">
        <v>437</v>
      </c>
      <c r="D27" s="19" t="s">
        <v>35</v>
      </c>
      <c r="E27" s="20">
        <v>12</v>
      </c>
      <c r="F27" s="20"/>
      <c r="G27" s="20">
        <f t="shared" si="0"/>
        <v>0</v>
      </c>
    </row>
    <row r="28" spans="1:7" ht="24" customHeight="1">
      <c r="A28" s="18">
        <v>14</v>
      </c>
      <c r="B28" s="19" t="s">
        <v>438</v>
      </c>
      <c r="C28" s="19" t="s">
        <v>439</v>
      </c>
      <c r="D28" s="19" t="s">
        <v>35</v>
      </c>
      <c r="E28" s="20">
        <v>18</v>
      </c>
      <c r="F28" s="20"/>
      <c r="G28" s="20">
        <f t="shared" si="0"/>
        <v>0</v>
      </c>
    </row>
    <row r="29" spans="1:7" ht="24" customHeight="1">
      <c r="A29" s="18">
        <v>15</v>
      </c>
      <c r="B29" s="19" t="s">
        <v>440</v>
      </c>
      <c r="C29" s="19" t="s">
        <v>441</v>
      </c>
      <c r="D29" s="19" t="s">
        <v>35</v>
      </c>
      <c r="E29" s="20">
        <v>6</v>
      </c>
      <c r="F29" s="20"/>
      <c r="G29" s="20">
        <f t="shared" si="0"/>
        <v>0</v>
      </c>
    </row>
    <row r="30" spans="1:7" ht="13.5" customHeight="1">
      <c r="A30" s="18">
        <v>16</v>
      </c>
      <c r="B30" s="19" t="s">
        <v>442</v>
      </c>
      <c r="C30" s="19" t="s">
        <v>443</v>
      </c>
      <c r="D30" s="19" t="s">
        <v>35</v>
      </c>
      <c r="E30" s="20">
        <v>1</v>
      </c>
      <c r="F30" s="20"/>
      <c r="G30" s="20">
        <f t="shared" si="0"/>
        <v>0</v>
      </c>
    </row>
    <row r="31" spans="1:7" ht="13.5" customHeight="1">
      <c r="A31" s="18">
        <v>17</v>
      </c>
      <c r="B31" s="19" t="s">
        <v>444</v>
      </c>
      <c r="C31" s="19" t="s">
        <v>445</v>
      </c>
      <c r="D31" s="19" t="s">
        <v>35</v>
      </c>
      <c r="E31" s="20">
        <v>2</v>
      </c>
      <c r="F31" s="20"/>
      <c r="G31" s="20">
        <f t="shared" si="0"/>
        <v>0</v>
      </c>
    </row>
    <row r="32" spans="1:7" ht="24" customHeight="1">
      <c r="A32" s="18">
        <v>18</v>
      </c>
      <c r="B32" s="19" t="s">
        <v>446</v>
      </c>
      <c r="C32" s="19" t="s">
        <v>447</v>
      </c>
      <c r="D32" s="19" t="s">
        <v>35</v>
      </c>
      <c r="E32" s="20">
        <v>22</v>
      </c>
      <c r="F32" s="20"/>
      <c r="G32" s="20">
        <f t="shared" si="0"/>
        <v>0</v>
      </c>
    </row>
    <row r="33" spans="1:7" ht="24" customHeight="1">
      <c r="A33" s="18">
        <v>19</v>
      </c>
      <c r="B33" s="19" t="s">
        <v>448</v>
      </c>
      <c r="C33" s="19" t="s">
        <v>449</v>
      </c>
      <c r="D33" s="19" t="s">
        <v>35</v>
      </c>
      <c r="E33" s="20">
        <v>3</v>
      </c>
      <c r="F33" s="20"/>
      <c r="G33" s="20">
        <f t="shared" si="0"/>
        <v>0</v>
      </c>
    </row>
    <row r="34" spans="1:7" ht="13.5" customHeight="1">
      <c r="A34" s="18">
        <v>20</v>
      </c>
      <c r="B34" s="19" t="s">
        <v>450</v>
      </c>
      <c r="C34" s="19" t="s">
        <v>451</v>
      </c>
      <c r="D34" s="19" t="s">
        <v>35</v>
      </c>
      <c r="E34" s="20">
        <v>54</v>
      </c>
      <c r="F34" s="20"/>
      <c r="G34" s="20">
        <f t="shared" si="0"/>
        <v>0</v>
      </c>
    </row>
    <row r="35" spans="1:7" ht="13.5" customHeight="1">
      <c r="A35" s="18">
        <v>21</v>
      </c>
      <c r="B35" s="19" t="s">
        <v>452</v>
      </c>
      <c r="C35" s="19" t="s">
        <v>453</v>
      </c>
      <c r="D35" s="19" t="s">
        <v>35</v>
      </c>
      <c r="E35" s="20">
        <v>7</v>
      </c>
      <c r="F35" s="20"/>
      <c r="G35" s="20">
        <f t="shared" si="0"/>
        <v>0</v>
      </c>
    </row>
    <row r="36" spans="1:7" ht="24" customHeight="1">
      <c r="A36" s="18">
        <v>22</v>
      </c>
      <c r="B36" s="19" t="s">
        <v>454</v>
      </c>
      <c r="C36" s="19" t="s">
        <v>455</v>
      </c>
      <c r="D36" s="19" t="s">
        <v>35</v>
      </c>
      <c r="E36" s="20">
        <v>19</v>
      </c>
      <c r="F36" s="20"/>
      <c r="G36" s="20">
        <f t="shared" si="0"/>
        <v>0</v>
      </c>
    </row>
    <row r="37" spans="1:7" ht="13.5" customHeight="1">
      <c r="A37" s="18">
        <v>23</v>
      </c>
      <c r="B37" s="19" t="s">
        <v>456</v>
      </c>
      <c r="C37" s="19" t="s">
        <v>457</v>
      </c>
      <c r="D37" s="19" t="s">
        <v>35</v>
      </c>
      <c r="E37" s="20">
        <v>8</v>
      </c>
      <c r="F37" s="20"/>
      <c r="G37" s="20">
        <f t="shared" si="0"/>
        <v>0</v>
      </c>
    </row>
    <row r="38" spans="1:7" ht="13.5" customHeight="1">
      <c r="A38" s="18">
        <v>24</v>
      </c>
      <c r="B38" s="19" t="s">
        <v>458</v>
      </c>
      <c r="C38" s="19" t="s">
        <v>459</v>
      </c>
      <c r="D38" s="19" t="s">
        <v>35</v>
      </c>
      <c r="E38" s="20">
        <v>65</v>
      </c>
      <c r="F38" s="20"/>
      <c r="G38" s="20">
        <f t="shared" si="0"/>
        <v>0</v>
      </c>
    </row>
    <row r="39" spans="1:7" ht="13.5" customHeight="1">
      <c r="A39" s="18">
        <v>25</v>
      </c>
      <c r="B39" s="19" t="s">
        <v>460</v>
      </c>
      <c r="C39" s="19" t="s">
        <v>461</v>
      </c>
      <c r="D39" s="19" t="s">
        <v>35</v>
      </c>
      <c r="E39" s="20">
        <v>7</v>
      </c>
      <c r="F39" s="20"/>
      <c r="G39" s="20">
        <f t="shared" si="0"/>
        <v>0</v>
      </c>
    </row>
    <row r="40" spans="1:7" ht="24" customHeight="1">
      <c r="A40" s="18">
        <v>26</v>
      </c>
      <c r="B40" s="19" t="s">
        <v>462</v>
      </c>
      <c r="C40" s="19" t="s">
        <v>463</v>
      </c>
      <c r="D40" s="19" t="s">
        <v>34</v>
      </c>
      <c r="E40" s="20">
        <v>260</v>
      </c>
      <c r="F40" s="20"/>
      <c r="G40" s="20">
        <f t="shared" si="0"/>
        <v>0</v>
      </c>
    </row>
    <row r="41" spans="1:7" ht="24" customHeight="1">
      <c r="A41" s="18">
        <v>27</v>
      </c>
      <c r="B41" s="19" t="s">
        <v>464</v>
      </c>
      <c r="C41" s="19" t="s">
        <v>465</v>
      </c>
      <c r="D41" s="19" t="s">
        <v>34</v>
      </c>
      <c r="E41" s="20">
        <v>42</v>
      </c>
      <c r="F41" s="20"/>
      <c r="G41" s="20">
        <f t="shared" si="0"/>
        <v>0</v>
      </c>
    </row>
    <row r="42" spans="1:7" ht="13.5" customHeight="1">
      <c r="A42" s="18">
        <v>28</v>
      </c>
      <c r="B42" s="19" t="s">
        <v>466</v>
      </c>
      <c r="C42" s="19" t="s">
        <v>467</v>
      </c>
      <c r="D42" s="19" t="s">
        <v>35</v>
      </c>
      <c r="E42" s="20">
        <v>16</v>
      </c>
      <c r="F42" s="20"/>
      <c r="G42" s="20">
        <f t="shared" si="0"/>
        <v>0</v>
      </c>
    </row>
    <row r="43" spans="1:7" ht="13.5" customHeight="1">
      <c r="A43" s="18">
        <v>29</v>
      </c>
      <c r="B43" s="19" t="s">
        <v>468</v>
      </c>
      <c r="C43" s="19" t="s">
        <v>469</v>
      </c>
      <c r="D43" s="19" t="s">
        <v>35</v>
      </c>
      <c r="E43" s="20">
        <v>4</v>
      </c>
      <c r="F43" s="20"/>
      <c r="G43" s="20">
        <f t="shared" si="0"/>
        <v>0</v>
      </c>
    </row>
    <row r="44" spans="1:7" ht="13.5" customHeight="1">
      <c r="A44" s="18">
        <v>30</v>
      </c>
      <c r="B44" s="19" t="s">
        <v>470</v>
      </c>
      <c r="C44" s="19" t="s">
        <v>471</v>
      </c>
      <c r="D44" s="19" t="s">
        <v>34</v>
      </c>
      <c r="E44" s="20">
        <v>3</v>
      </c>
      <c r="F44" s="20"/>
      <c r="G44" s="20">
        <f t="shared" si="0"/>
        <v>0</v>
      </c>
    </row>
    <row r="45" spans="1:7" ht="24" customHeight="1">
      <c r="A45" s="18">
        <v>31</v>
      </c>
      <c r="B45" s="19" t="s">
        <v>472</v>
      </c>
      <c r="C45" s="19" t="s">
        <v>473</v>
      </c>
      <c r="D45" s="19" t="s">
        <v>35</v>
      </c>
      <c r="E45" s="20">
        <v>86</v>
      </c>
      <c r="F45" s="20"/>
      <c r="G45" s="20">
        <f t="shared" si="0"/>
        <v>0</v>
      </c>
    </row>
    <row r="46" spans="1:7" ht="13.5" customHeight="1">
      <c r="A46" s="18">
        <v>32</v>
      </c>
      <c r="B46" s="19" t="s">
        <v>474</v>
      </c>
      <c r="C46" s="19" t="s">
        <v>475</v>
      </c>
      <c r="D46" s="19" t="s">
        <v>35</v>
      </c>
      <c r="E46" s="20">
        <v>24</v>
      </c>
      <c r="F46" s="20"/>
      <c r="G46" s="20">
        <f t="shared" si="0"/>
        <v>0</v>
      </c>
    </row>
    <row r="47" spans="1:7" ht="13.5" customHeight="1">
      <c r="A47" s="18">
        <v>33</v>
      </c>
      <c r="B47" s="19" t="s">
        <v>476</v>
      </c>
      <c r="C47" s="19" t="s">
        <v>477</v>
      </c>
      <c r="D47" s="19" t="s">
        <v>35</v>
      </c>
      <c r="E47" s="20">
        <v>11</v>
      </c>
      <c r="F47" s="20"/>
      <c r="G47" s="20">
        <f t="shared" si="0"/>
        <v>0</v>
      </c>
    </row>
    <row r="48" spans="1:7" ht="13.5" customHeight="1">
      <c r="A48" s="18">
        <v>34</v>
      </c>
      <c r="B48" s="19" t="s">
        <v>478</v>
      </c>
      <c r="C48" s="19" t="s">
        <v>479</v>
      </c>
      <c r="D48" s="19" t="s">
        <v>35</v>
      </c>
      <c r="E48" s="20">
        <v>24</v>
      </c>
      <c r="F48" s="20"/>
      <c r="G48" s="20">
        <f t="shared" si="0"/>
        <v>0</v>
      </c>
    </row>
    <row r="49" spans="1:7" ht="13.5" customHeight="1">
      <c r="A49" s="18">
        <v>35</v>
      </c>
      <c r="B49" s="19" t="s">
        <v>480</v>
      </c>
      <c r="C49" s="19" t="s">
        <v>481</v>
      </c>
      <c r="D49" s="19" t="s">
        <v>35</v>
      </c>
      <c r="E49" s="20">
        <v>4</v>
      </c>
      <c r="F49" s="20"/>
      <c r="G49" s="20">
        <f t="shared" si="0"/>
        <v>0</v>
      </c>
    </row>
    <row r="50" spans="1:7" ht="13.5" customHeight="1">
      <c r="A50" s="18">
        <v>36</v>
      </c>
      <c r="B50" s="19" t="s">
        <v>482</v>
      </c>
      <c r="C50" s="19" t="s">
        <v>483</v>
      </c>
      <c r="D50" s="19" t="s">
        <v>35</v>
      </c>
      <c r="E50" s="20">
        <v>4</v>
      </c>
      <c r="F50" s="20"/>
      <c r="G50" s="20">
        <f t="shared" si="0"/>
        <v>0</v>
      </c>
    </row>
    <row r="51" spans="1:7" ht="13.5" customHeight="1">
      <c r="A51" s="18">
        <v>37</v>
      </c>
      <c r="B51" s="19" t="s">
        <v>484</v>
      </c>
      <c r="C51" s="19" t="s">
        <v>485</v>
      </c>
      <c r="D51" s="19" t="s">
        <v>34</v>
      </c>
      <c r="E51" s="20">
        <v>12</v>
      </c>
      <c r="F51" s="20"/>
      <c r="G51" s="20">
        <f t="shared" si="0"/>
        <v>0</v>
      </c>
    </row>
    <row r="52" spans="1:7" ht="13.5" customHeight="1">
      <c r="A52" s="18">
        <v>38</v>
      </c>
      <c r="B52" s="19" t="s">
        <v>486</v>
      </c>
      <c r="C52" s="19" t="s">
        <v>487</v>
      </c>
      <c r="D52" s="19" t="s">
        <v>35</v>
      </c>
      <c r="E52" s="20">
        <v>1</v>
      </c>
      <c r="F52" s="20"/>
      <c r="G52" s="20">
        <f t="shared" si="0"/>
        <v>0</v>
      </c>
    </row>
    <row r="53" spans="1:7" ht="24" customHeight="1">
      <c r="A53" s="18">
        <v>39</v>
      </c>
      <c r="B53" s="19" t="s">
        <v>488</v>
      </c>
      <c r="C53" s="19" t="s">
        <v>489</v>
      </c>
      <c r="D53" s="19" t="s">
        <v>35</v>
      </c>
      <c r="E53" s="20">
        <v>5</v>
      </c>
      <c r="F53" s="20"/>
      <c r="G53" s="20">
        <f t="shared" si="0"/>
        <v>0</v>
      </c>
    </row>
    <row r="54" spans="1:7" ht="24" customHeight="1">
      <c r="A54" s="18">
        <v>40</v>
      </c>
      <c r="B54" s="19" t="s">
        <v>490</v>
      </c>
      <c r="C54" s="19" t="s">
        <v>491</v>
      </c>
      <c r="D54" s="19" t="s">
        <v>34</v>
      </c>
      <c r="E54" s="20">
        <v>50</v>
      </c>
      <c r="F54" s="20"/>
      <c r="G54" s="20">
        <f t="shared" si="0"/>
        <v>0</v>
      </c>
    </row>
    <row r="55" spans="1:7" ht="24" customHeight="1">
      <c r="A55" s="18">
        <v>41</v>
      </c>
      <c r="B55" s="19" t="s">
        <v>492</v>
      </c>
      <c r="C55" s="19" t="s">
        <v>493</v>
      </c>
      <c r="D55" s="19" t="s">
        <v>34</v>
      </c>
      <c r="E55" s="20">
        <v>490</v>
      </c>
      <c r="F55" s="20"/>
      <c r="G55" s="20">
        <f t="shared" si="0"/>
        <v>0</v>
      </c>
    </row>
    <row r="56" spans="1:7" ht="24" customHeight="1">
      <c r="A56" s="18">
        <v>42</v>
      </c>
      <c r="B56" s="19" t="s">
        <v>492</v>
      </c>
      <c r="C56" s="19" t="s">
        <v>494</v>
      </c>
      <c r="D56" s="19" t="s">
        <v>34</v>
      </c>
      <c r="E56" s="20">
        <v>470</v>
      </c>
      <c r="F56" s="20"/>
      <c r="G56" s="20">
        <f t="shared" si="0"/>
        <v>0</v>
      </c>
    </row>
    <row r="57" spans="1:7" ht="24" customHeight="1">
      <c r="A57" s="18">
        <v>43</v>
      </c>
      <c r="B57" s="19" t="s">
        <v>495</v>
      </c>
      <c r="C57" s="19" t="s">
        <v>496</v>
      </c>
      <c r="D57" s="19" t="s">
        <v>34</v>
      </c>
      <c r="E57" s="20">
        <v>520</v>
      </c>
      <c r="F57" s="20"/>
      <c r="G57" s="20">
        <f t="shared" si="0"/>
        <v>0</v>
      </c>
    </row>
    <row r="58" spans="1:7" ht="24" customHeight="1">
      <c r="A58" s="18">
        <v>44</v>
      </c>
      <c r="B58" s="19" t="s">
        <v>497</v>
      </c>
      <c r="C58" s="19" t="s">
        <v>498</v>
      </c>
      <c r="D58" s="19" t="s">
        <v>34</v>
      </c>
      <c r="E58" s="20">
        <v>87</v>
      </c>
      <c r="F58" s="20"/>
      <c r="G58" s="20">
        <f t="shared" si="0"/>
        <v>0</v>
      </c>
    </row>
    <row r="59" spans="1:7" ht="13.5" customHeight="1">
      <c r="A59" s="18">
        <v>45</v>
      </c>
      <c r="B59" s="19" t="s">
        <v>499</v>
      </c>
      <c r="C59" s="19" t="s">
        <v>500</v>
      </c>
      <c r="D59" s="19" t="s">
        <v>34</v>
      </c>
      <c r="E59" s="20">
        <v>100</v>
      </c>
      <c r="F59" s="20"/>
      <c r="G59" s="20">
        <f t="shared" si="0"/>
        <v>0</v>
      </c>
    </row>
    <row r="60" spans="1:7" ht="13.5" customHeight="1">
      <c r="A60" s="18">
        <v>46</v>
      </c>
      <c r="B60" s="19" t="s">
        <v>501</v>
      </c>
      <c r="C60" s="19" t="s">
        <v>502</v>
      </c>
      <c r="D60" s="19" t="s">
        <v>34</v>
      </c>
      <c r="E60" s="20">
        <v>75</v>
      </c>
      <c r="F60" s="20"/>
      <c r="G60" s="20">
        <f t="shared" si="0"/>
        <v>0</v>
      </c>
    </row>
    <row r="61" spans="1:7" ht="13.5" customHeight="1">
      <c r="A61" s="18">
        <v>47</v>
      </c>
      <c r="B61" s="19" t="s">
        <v>503</v>
      </c>
      <c r="C61" s="19" t="s">
        <v>504</v>
      </c>
      <c r="D61" s="19" t="s">
        <v>36</v>
      </c>
      <c r="E61" s="20">
        <v>0</v>
      </c>
      <c r="F61" s="20"/>
      <c r="G61" s="20">
        <f t="shared" si="0"/>
        <v>0</v>
      </c>
    </row>
    <row r="62" spans="1:7" ht="28.5" customHeight="1">
      <c r="A62" s="15"/>
      <c r="B62" s="16" t="s">
        <v>505</v>
      </c>
      <c r="C62" s="16" t="s">
        <v>506</v>
      </c>
      <c r="D62" s="16"/>
      <c r="E62" s="17"/>
      <c r="F62" s="17"/>
      <c r="G62" s="229">
        <f>SUM(G63:G113)</f>
        <v>0</v>
      </c>
    </row>
    <row r="63" spans="1:7" ht="13.5" customHeight="1">
      <c r="A63" s="28">
        <v>48</v>
      </c>
      <c r="B63" s="29" t="s">
        <v>507</v>
      </c>
      <c r="C63" s="29" t="s">
        <v>508</v>
      </c>
      <c r="D63" s="29" t="s">
        <v>34</v>
      </c>
      <c r="E63" s="30">
        <v>200</v>
      </c>
      <c r="F63" s="30"/>
      <c r="G63" s="20">
        <f t="shared" ref="G63:G113" si="1">E63*F63</f>
        <v>0</v>
      </c>
    </row>
    <row r="64" spans="1:7" ht="13.5" customHeight="1">
      <c r="A64" s="28">
        <v>49</v>
      </c>
      <c r="B64" s="29" t="s">
        <v>509</v>
      </c>
      <c r="C64" s="29" t="s">
        <v>510</v>
      </c>
      <c r="D64" s="29" t="s">
        <v>34</v>
      </c>
      <c r="E64" s="30">
        <v>200</v>
      </c>
      <c r="F64" s="30"/>
      <c r="G64" s="20">
        <f t="shared" si="1"/>
        <v>0</v>
      </c>
    </row>
    <row r="65" spans="1:7" ht="13.5" customHeight="1">
      <c r="A65" s="28">
        <v>50</v>
      </c>
      <c r="B65" s="29" t="s">
        <v>511</v>
      </c>
      <c r="C65" s="29" t="s">
        <v>512</v>
      </c>
      <c r="D65" s="29" t="s">
        <v>34</v>
      </c>
      <c r="E65" s="30">
        <v>150</v>
      </c>
      <c r="F65" s="30"/>
      <c r="G65" s="20">
        <f t="shared" si="1"/>
        <v>0</v>
      </c>
    </row>
    <row r="66" spans="1:7" ht="24" customHeight="1">
      <c r="A66" s="28">
        <v>51</v>
      </c>
      <c r="B66" s="29" t="s">
        <v>513</v>
      </c>
      <c r="C66" s="29" t="s">
        <v>514</v>
      </c>
      <c r="D66" s="29" t="s">
        <v>35</v>
      </c>
      <c r="E66" s="30">
        <v>80</v>
      </c>
      <c r="F66" s="30"/>
      <c r="G66" s="20">
        <f t="shared" si="1"/>
        <v>0</v>
      </c>
    </row>
    <row r="67" spans="1:7" ht="24" customHeight="1">
      <c r="A67" s="28">
        <v>52</v>
      </c>
      <c r="B67" s="29" t="s">
        <v>515</v>
      </c>
      <c r="C67" s="29" t="s">
        <v>516</v>
      </c>
      <c r="D67" s="29" t="s">
        <v>35</v>
      </c>
      <c r="E67" s="30">
        <v>20</v>
      </c>
      <c r="F67" s="30"/>
      <c r="G67" s="20">
        <f t="shared" si="1"/>
        <v>0</v>
      </c>
    </row>
    <row r="68" spans="1:7" ht="13.5" customHeight="1">
      <c r="A68" s="28">
        <v>53</v>
      </c>
      <c r="B68" s="29" t="s">
        <v>517</v>
      </c>
      <c r="C68" s="29" t="s">
        <v>518</v>
      </c>
      <c r="D68" s="29" t="s">
        <v>35</v>
      </c>
      <c r="E68" s="30">
        <v>700</v>
      </c>
      <c r="F68" s="30"/>
      <c r="G68" s="20">
        <f t="shared" si="1"/>
        <v>0</v>
      </c>
    </row>
    <row r="69" spans="1:7" ht="24" customHeight="1">
      <c r="A69" s="28">
        <v>54</v>
      </c>
      <c r="B69" s="29" t="s">
        <v>519</v>
      </c>
      <c r="C69" s="29" t="s">
        <v>520</v>
      </c>
      <c r="D69" s="29" t="s">
        <v>35</v>
      </c>
      <c r="E69" s="30">
        <v>2</v>
      </c>
      <c r="F69" s="30"/>
      <c r="G69" s="20">
        <f t="shared" si="1"/>
        <v>0</v>
      </c>
    </row>
    <row r="70" spans="1:7" ht="24" customHeight="1">
      <c r="A70" s="28">
        <v>55</v>
      </c>
      <c r="B70" s="29" t="s">
        <v>521</v>
      </c>
      <c r="C70" s="29" t="s">
        <v>522</v>
      </c>
      <c r="D70" s="29" t="s">
        <v>35</v>
      </c>
      <c r="E70" s="30">
        <v>2</v>
      </c>
      <c r="F70" s="30"/>
      <c r="G70" s="20">
        <f t="shared" si="1"/>
        <v>0</v>
      </c>
    </row>
    <row r="71" spans="1:7" ht="24" customHeight="1">
      <c r="A71" s="28">
        <v>56</v>
      </c>
      <c r="B71" s="29" t="s">
        <v>523</v>
      </c>
      <c r="C71" s="29" t="s">
        <v>524</v>
      </c>
      <c r="D71" s="29" t="s">
        <v>35</v>
      </c>
      <c r="E71" s="30">
        <v>4</v>
      </c>
      <c r="F71" s="30"/>
      <c r="G71" s="20">
        <f t="shared" si="1"/>
        <v>0</v>
      </c>
    </row>
    <row r="72" spans="1:7" ht="24" customHeight="1">
      <c r="A72" s="28">
        <v>57</v>
      </c>
      <c r="B72" s="29" t="s">
        <v>525</v>
      </c>
      <c r="C72" s="29" t="s">
        <v>526</v>
      </c>
      <c r="D72" s="29" t="s">
        <v>35</v>
      </c>
      <c r="E72" s="30">
        <v>12</v>
      </c>
      <c r="F72" s="30"/>
      <c r="G72" s="20">
        <f t="shared" si="1"/>
        <v>0</v>
      </c>
    </row>
    <row r="73" spans="1:7" ht="24" customHeight="1">
      <c r="A73" s="28">
        <v>58</v>
      </c>
      <c r="B73" s="29" t="s">
        <v>527</v>
      </c>
      <c r="C73" s="29" t="s">
        <v>528</v>
      </c>
      <c r="D73" s="29" t="s">
        <v>35</v>
      </c>
      <c r="E73" s="30">
        <v>18</v>
      </c>
      <c r="F73" s="30"/>
      <c r="G73" s="20">
        <f t="shared" si="1"/>
        <v>0</v>
      </c>
    </row>
    <row r="74" spans="1:7" ht="24" customHeight="1">
      <c r="A74" s="28">
        <v>59</v>
      </c>
      <c r="B74" s="29" t="s">
        <v>529</v>
      </c>
      <c r="C74" s="29" t="s">
        <v>530</v>
      </c>
      <c r="D74" s="29" t="s">
        <v>35</v>
      </c>
      <c r="E74" s="30">
        <v>6</v>
      </c>
      <c r="F74" s="30"/>
      <c r="G74" s="20">
        <f t="shared" si="1"/>
        <v>0</v>
      </c>
    </row>
    <row r="75" spans="1:7" ht="13.5" customHeight="1">
      <c r="A75" s="28">
        <v>60</v>
      </c>
      <c r="B75" s="29" t="s">
        <v>531</v>
      </c>
      <c r="C75" s="29" t="s">
        <v>532</v>
      </c>
      <c r="D75" s="29" t="s">
        <v>35</v>
      </c>
      <c r="E75" s="30">
        <v>1</v>
      </c>
      <c r="F75" s="30"/>
      <c r="G75" s="20">
        <f t="shared" si="1"/>
        <v>0</v>
      </c>
    </row>
    <row r="76" spans="1:7" ht="24" customHeight="1">
      <c r="A76" s="28">
        <v>61</v>
      </c>
      <c r="B76" s="29" t="s">
        <v>533</v>
      </c>
      <c r="C76" s="29" t="s">
        <v>534</v>
      </c>
      <c r="D76" s="29" t="s">
        <v>35</v>
      </c>
      <c r="E76" s="30">
        <v>22</v>
      </c>
      <c r="F76" s="30"/>
      <c r="G76" s="20">
        <f t="shared" si="1"/>
        <v>0</v>
      </c>
    </row>
    <row r="77" spans="1:7" ht="24" customHeight="1">
      <c r="A77" s="28">
        <v>62</v>
      </c>
      <c r="B77" s="29" t="s">
        <v>535</v>
      </c>
      <c r="C77" s="29" t="s">
        <v>536</v>
      </c>
      <c r="D77" s="29" t="s">
        <v>35</v>
      </c>
      <c r="E77" s="30">
        <v>2</v>
      </c>
      <c r="F77" s="30"/>
      <c r="G77" s="20">
        <f t="shared" si="1"/>
        <v>0</v>
      </c>
    </row>
    <row r="78" spans="1:7" ht="12" customHeight="1">
      <c r="A78" s="31"/>
      <c r="B78" s="32"/>
      <c r="C78" s="32" t="s">
        <v>537</v>
      </c>
      <c r="D78" s="32"/>
      <c r="E78" s="33"/>
      <c r="F78" s="33"/>
      <c r="G78" s="20">
        <f t="shared" si="1"/>
        <v>0</v>
      </c>
    </row>
    <row r="79" spans="1:7" ht="13.5" customHeight="1">
      <c r="A79" s="28">
        <v>63</v>
      </c>
      <c r="B79" s="29" t="s">
        <v>538</v>
      </c>
      <c r="C79" s="29" t="s">
        <v>539</v>
      </c>
      <c r="D79" s="29" t="s">
        <v>35</v>
      </c>
      <c r="E79" s="30">
        <v>1</v>
      </c>
      <c r="F79" s="30"/>
      <c r="G79" s="20">
        <f t="shared" si="1"/>
        <v>0</v>
      </c>
    </row>
    <row r="80" spans="1:7" ht="13.5" customHeight="1">
      <c r="A80" s="28">
        <v>64</v>
      </c>
      <c r="B80" s="29" t="s">
        <v>540</v>
      </c>
      <c r="C80" s="29" t="s">
        <v>541</v>
      </c>
      <c r="D80" s="29" t="s">
        <v>35</v>
      </c>
      <c r="E80" s="30">
        <v>1</v>
      </c>
      <c r="F80" s="30"/>
      <c r="G80" s="20">
        <f t="shared" si="1"/>
        <v>0</v>
      </c>
    </row>
    <row r="81" spans="1:7" ht="13.5" customHeight="1">
      <c r="A81" s="28">
        <v>65</v>
      </c>
      <c r="B81" s="29" t="s">
        <v>540</v>
      </c>
      <c r="C81" s="29" t="s">
        <v>542</v>
      </c>
      <c r="D81" s="29" t="s">
        <v>35</v>
      </c>
      <c r="E81" s="30">
        <v>1</v>
      </c>
      <c r="F81" s="30"/>
      <c r="G81" s="20">
        <f t="shared" si="1"/>
        <v>0</v>
      </c>
    </row>
    <row r="82" spans="1:7" ht="13.5" customHeight="1">
      <c r="A82" s="28">
        <v>66</v>
      </c>
      <c r="B82" s="29" t="s">
        <v>543</v>
      </c>
      <c r="C82" s="29" t="s">
        <v>544</v>
      </c>
      <c r="D82" s="29" t="s">
        <v>35</v>
      </c>
      <c r="E82" s="30">
        <v>29</v>
      </c>
      <c r="F82" s="30"/>
      <c r="G82" s="20">
        <f t="shared" si="1"/>
        <v>0</v>
      </c>
    </row>
    <row r="83" spans="1:7" ht="13.5" customHeight="1">
      <c r="A83" s="28">
        <v>67</v>
      </c>
      <c r="B83" s="29" t="s">
        <v>545</v>
      </c>
      <c r="C83" s="29" t="s">
        <v>546</v>
      </c>
      <c r="D83" s="29" t="s">
        <v>35</v>
      </c>
      <c r="E83" s="30">
        <v>2</v>
      </c>
      <c r="F83" s="30"/>
      <c r="G83" s="20">
        <f t="shared" si="1"/>
        <v>0</v>
      </c>
    </row>
    <row r="84" spans="1:7" ht="13.5" customHeight="1">
      <c r="A84" s="28">
        <v>68</v>
      </c>
      <c r="B84" s="29" t="s">
        <v>547</v>
      </c>
      <c r="C84" s="29" t="s">
        <v>548</v>
      </c>
      <c r="D84" s="29" t="s">
        <v>35</v>
      </c>
      <c r="E84" s="30">
        <v>15</v>
      </c>
      <c r="F84" s="30"/>
      <c r="G84" s="20">
        <f t="shared" si="1"/>
        <v>0</v>
      </c>
    </row>
    <row r="85" spans="1:7" ht="13.5" customHeight="1">
      <c r="A85" s="28">
        <v>69</v>
      </c>
      <c r="B85" s="29" t="s">
        <v>549</v>
      </c>
      <c r="C85" s="29" t="s">
        <v>550</v>
      </c>
      <c r="D85" s="29" t="s">
        <v>35</v>
      </c>
      <c r="E85" s="30">
        <v>8</v>
      </c>
      <c r="F85" s="30"/>
      <c r="G85" s="20">
        <f t="shared" si="1"/>
        <v>0</v>
      </c>
    </row>
    <row r="86" spans="1:7" ht="13.5" customHeight="1">
      <c r="A86" s="28">
        <v>70</v>
      </c>
      <c r="B86" s="29" t="s">
        <v>551</v>
      </c>
      <c r="C86" s="29" t="s">
        <v>552</v>
      </c>
      <c r="D86" s="29" t="s">
        <v>35</v>
      </c>
      <c r="E86" s="30">
        <v>7</v>
      </c>
      <c r="F86" s="30"/>
      <c r="G86" s="20">
        <f t="shared" si="1"/>
        <v>0</v>
      </c>
    </row>
    <row r="87" spans="1:7" ht="24" customHeight="1">
      <c r="A87" s="28">
        <v>71</v>
      </c>
      <c r="B87" s="29" t="s">
        <v>553</v>
      </c>
      <c r="C87" s="29" t="s">
        <v>554</v>
      </c>
      <c r="D87" s="29" t="s">
        <v>35</v>
      </c>
      <c r="E87" s="30">
        <v>19</v>
      </c>
      <c r="F87" s="30"/>
      <c r="G87" s="20">
        <f t="shared" si="1"/>
        <v>0</v>
      </c>
    </row>
    <row r="88" spans="1:7" ht="13.5" customHeight="1">
      <c r="A88" s="28">
        <v>72</v>
      </c>
      <c r="B88" s="29" t="s">
        <v>555</v>
      </c>
      <c r="C88" s="29" t="s">
        <v>556</v>
      </c>
      <c r="D88" s="29" t="s">
        <v>37</v>
      </c>
      <c r="E88" s="30">
        <v>52</v>
      </c>
      <c r="F88" s="30"/>
      <c r="G88" s="20">
        <f t="shared" si="1"/>
        <v>0</v>
      </c>
    </row>
    <row r="89" spans="1:7" ht="13.5" customHeight="1">
      <c r="A89" s="28">
        <v>73</v>
      </c>
      <c r="B89" s="29" t="s">
        <v>557</v>
      </c>
      <c r="C89" s="29" t="s">
        <v>558</v>
      </c>
      <c r="D89" s="29" t="s">
        <v>37</v>
      </c>
      <c r="E89" s="30">
        <v>88.6</v>
      </c>
      <c r="F89" s="30"/>
      <c r="G89" s="20">
        <f t="shared" si="1"/>
        <v>0</v>
      </c>
    </row>
    <row r="90" spans="1:7" ht="13.5" customHeight="1">
      <c r="A90" s="28">
        <v>74</v>
      </c>
      <c r="B90" s="29" t="s">
        <v>559</v>
      </c>
      <c r="C90" s="29" t="s">
        <v>560</v>
      </c>
      <c r="D90" s="29" t="s">
        <v>35</v>
      </c>
      <c r="E90" s="30">
        <v>16</v>
      </c>
      <c r="F90" s="30"/>
      <c r="G90" s="20">
        <f t="shared" si="1"/>
        <v>0</v>
      </c>
    </row>
    <row r="91" spans="1:7" ht="24" customHeight="1">
      <c r="A91" s="28">
        <v>75</v>
      </c>
      <c r="B91" s="29" t="s">
        <v>561</v>
      </c>
      <c r="C91" s="29" t="s">
        <v>562</v>
      </c>
      <c r="D91" s="29" t="s">
        <v>35</v>
      </c>
      <c r="E91" s="30">
        <v>16</v>
      </c>
      <c r="F91" s="30"/>
      <c r="G91" s="20">
        <f t="shared" si="1"/>
        <v>0</v>
      </c>
    </row>
    <row r="92" spans="1:7" ht="13.5" customHeight="1">
      <c r="A92" s="28">
        <v>76</v>
      </c>
      <c r="B92" s="29" t="s">
        <v>563</v>
      </c>
      <c r="C92" s="29" t="s">
        <v>564</v>
      </c>
      <c r="D92" s="29" t="s">
        <v>35</v>
      </c>
      <c r="E92" s="30">
        <v>4</v>
      </c>
      <c r="F92" s="30"/>
      <c r="G92" s="20">
        <f t="shared" si="1"/>
        <v>0</v>
      </c>
    </row>
    <row r="93" spans="1:7" ht="13.5" customHeight="1">
      <c r="A93" s="28">
        <v>77</v>
      </c>
      <c r="B93" s="29" t="s">
        <v>565</v>
      </c>
      <c r="C93" s="29" t="s">
        <v>566</v>
      </c>
      <c r="D93" s="29" t="s">
        <v>37</v>
      </c>
      <c r="E93" s="30">
        <v>0.3</v>
      </c>
      <c r="F93" s="30"/>
      <c r="G93" s="20">
        <f t="shared" si="1"/>
        <v>0</v>
      </c>
    </row>
    <row r="94" spans="1:7" ht="24" customHeight="1">
      <c r="A94" s="28">
        <v>78</v>
      </c>
      <c r="B94" s="29" t="s">
        <v>567</v>
      </c>
      <c r="C94" s="29" t="s">
        <v>568</v>
      </c>
      <c r="D94" s="29" t="s">
        <v>35</v>
      </c>
      <c r="E94" s="30">
        <v>86</v>
      </c>
      <c r="F94" s="30"/>
      <c r="G94" s="20">
        <f t="shared" si="1"/>
        <v>0</v>
      </c>
    </row>
    <row r="95" spans="1:7" ht="13.5" customHeight="1">
      <c r="A95" s="28">
        <v>79</v>
      </c>
      <c r="B95" s="29" t="s">
        <v>569</v>
      </c>
      <c r="C95" s="29" t="s">
        <v>570</v>
      </c>
      <c r="D95" s="29" t="s">
        <v>35</v>
      </c>
      <c r="E95" s="30">
        <v>24</v>
      </c>
      <c r="F95" s="30"/>
      <c r="G95" s="20">
        <f t="shared" si="1"/>
        <v>0</v>
      </c>
    </row>
    <row r="96" spans="1:7" ht="13.5" customHeight="1">
      <c r="A96" s="28">
        <v>80</v>
      </c>
      <c r="B96" s="29" t="s">
        <v>571</v>
      </c>
      <c r="C96" s="29" t="s">
        <v>572</v>
      </c>
      <c r="D96" s="29" t="s">
        <v>35</v>
      </c>
      <c r="E96" s="30">
        <v>11</v>
      </c>
      <c r="F96" s="30"/>
      <c r="G96" s="20">
        <f t="shared" si="1"/>
        <v>0</v>
      </c>
    </row>
    <row r="97" spans="1:7" ht="24" customHeight="1">
      <c r="A97" s="28">
        <v>81</v>
      </c>
      <c r="B97" s="29" t="s">
        <v>573</v>
      </c>
      <c r="C97" s="29" t="s">
        <v>574</v>
      </c>
      <c r="D97" s="29" t="s">
        <v>35</v>
      </c>
      <c r="E97" s="30">
        <v>24</v>
      </c>
      <c r="F97" s="30"/>
      <c r="G97" s="20">
        <f t="shared" si="1"/>
        <v>0</v>
      </c>
    </row>
    <row r="98" spans="1:7" ht="13.5" customHeight="1">
      <c r="A98" s="28">
        <v>82</v>
      </c>
      <c r="B98" s="29" t="s">
        <v>575</v>
      </c>
      <c r="C98" s="29" t="s">
        <v>576</v>
      </c>
      <c r="D98" s="29" t="s">
        <v>35</v>
      </c>
      <c r="E98" s="30">
        <v>4</v>
      </c>
      <c r="F98" s="30"/>
      <c r="G98" s="20">
        <f t="shared" si="1"/>
        <v>0</v>
      </c>
    </row>
    <row r="99" spans="1:7" ht="13.5" customHeight="1">
      <c r="A99" s="28">
        <v>83</v>
      </c>
      <c r="B99" s="29" t="s">
        <v>577</v>
      </c>
      <c r="C99" s="29" t="s">
        <v>578</v>
      </c>
      <c r="D99" s="29" t="s">
        <v>35</v>
      </c>
      <c r="E99" s="30">
        <v>4</v>
      </c>
      <c r="F99" s="30"/>
      <c r="G99" s="20">
        <f t="shared" si="1"/>
        <v>0</v>
      </c>
    </row>
    <row r="100" spans="1:7" ht="13.5" customHeight="1">
      <c r="A100" s="28">
        <v>84</v>
      </c>
      <c r="B100" s="29" t="s">
        <v>579</v>
      </c>
      <c r="C100" s="29" t="s">
        <v>580</v>
      </c>
      <c r="D100" s="29" t="s">
        <v>35</v>
      </c>
      <c r="E100" s="30">
        <v>12</v>
      </c>
      <c r="F100" s="30"/>
      <c r="G100" s="20">
        <f t="shared" si="1"/>
        <v>0</v>
      </c>
    </row>
    <row r="101" spans="1:7" ht="24" customHeight="1">
      <c r="A101" s="28">
        <v>85</v>
      </c>
      <c r="B101" s="29" t="s">
        <v>581</v>
      </c>
      <c r="C101" s="29" t="s">
        <v>582</v>
      </c>
      <c r="D101" s="29" t="s">
        <v>35</v>
      </c>
      <c r="E101" s="30">
        <v>5</v>
      </c>
      <c r="F101" s="30"/>
      <c r="G101" s="20">
        <f t="shared" si="1"/>
        <v>0</v>
      </c>
    </row>
    <row r="102" spans="1:7" ht="13.5" customHeight="1">
      <c r="A102" s="28">
        <v>86</v>
      </c>
      <c r="B102" s="29" t="s">
        <v>583</v>
      </c>
      <c r="C102" s="29" t="s">
        <v>584</v>
      </c>
      <c r="D102" s="29" t="s">
        <v>35</v>
      </c>
      <c r="E102" s="30">
        <v>1</v>
      </c>
      <c r="F102" s="30"/>
      <c r="G102" s="20">
        <f t="shared" si="1"/>
        <v>0</v>
      </c>
    </row>
    <row r="103" spans="1:7" ht="13.5" customHeight="1">
      <c r="A103" s="28">
        <v>87</v>
      </c>
      <c r="B103" s="29" t="s">
        <v>585</v>
      </c>
      <c r="C103" s="29" t="s">
        <v>586</v>
      </c>
      <c r="D103" s="29" t="s">
        <v>35</v>
      </c>
      <c r="E103" s="30">
        <v>5</v>
      </c>
      <c r="F103" s="30"/>
      <c r="G103" s="20">
        <f t="shared" si="1"/>
        <v>0</v>
      </c>
    </row>
    <row r="104" spans="1:7" ht="24" customHeight="1">
      <c r="A104" s="28">
        <v>88</v>
      </c>
      <c r="B104" s="29" t="s">
        <v>587</v>
      </c>
      <c r="C104" s="29" t="s">
        <v>588</v>
      </c>
      <c r="D104" s="29" t="s">
        <v>34</v>
      </c>
      <c r="E104" s="30">
        <v>50</v>
      </c>
      <c r="F104" s="30"/>
      <c r="G104" s="20">
        <f t="shared" si="1"/>
        <v>0</v>
      </c>
    </row>
    <row r="105" spans="1:7" ht="24" customHeight="1">
      <c r="A105" s="28">
        <v>89</v>
      </c>
      <c r="B105" s="29" t="s">
        <v>589</v>
      </c>
      <c r="C105" s="29" t="s">
        <v>590</v>
      </c>
      <c r="D105" s="29" t="s">
        <v>34</v>
      </c>
      <c r="E105" s="30">
        <v>650</v>
      </c>
      <c r="F105" s="30"/>
      <c r="G105" s="20">
        <f t="shared" si="1"/>
        <v>0</v>
      </c>
    </row>
    <row r="106" spans="1:7" ht="24" customHeight="1">
      <c r="A106" s="28">
        <v>90</v>
      </c>
      <c r="B106" s="29" t="s">
        <v>589</v>
      </c>
      <c r="C106" s="29" t="s">
        <v>591</v>
      </c>
      <c r="D106" s="29" t="s">
        <v>34</v>
      </c>
      <c r="E106" s="30">
        <v>680</v>
      </c>
      <c r="F106" s="30"/>
      <c r="G106" s="20">
        <f t="shared" si="1"/>
        <v>0</v>
      </c>
    </row>
    <row r="107" spans="1:7" ht="24" customHeight="1">
      <c r="A107" s="28">
        <v>91</v>
      </c>
      <c r="B107" s="29" t="s">
        <v>592</v>
      </c>
      <c r="C107" s="29" t="s">
        <v>593</v>
      </c>
      <c r="D107" s="29" t="s">
        <v>34</v>
      </c>
      <c r="E107" s="30">
        <v>1800</v>
      </c>
      <c r="F107" s="30"/>
      <c r="G107" s="20">
        <f t="shared" si="1"/>
        <v>0</v>
      </c>
    </row>
    <row r="108" spans="1:7" ht="24" customHeight="1">
      <c r="A108" s="28">
        <v>92</v>
      </c>
      <c r="B108" s="29" t="s">
        <v>594</v>
      </c>
      <c r="C108" s="29" t="s">
        <v>595</v>
      </c>
      <c r="D108" s="29" t="s">
        <v>34</v>
      </c>
      <c r="E108" s="30">
        <v>150</v>
      </c>
      <c r="F108" s="30"/>
      <c r="G108" s="20">
        <f t="shared" si="1"/>
        <v>0</v>
      </c>
    </row>
    <row r="109" spans="1:7" ht="13.5" customHeight="1">
      <c r="A109" s="28">
        <v>93</v>
      </c>
      <c r="B109" s="29" t="s">
        <v>596</v>
      </c>
      <c r="C109" s="29" t="s">
        <v>597</v>
      </c>
      <c r="D109" s="29" t="s">
        <v>34</v>
      </c>
      <c r="E109" s="30">
        <v>250</v>
      </c>
      <c r="F109" s="30"/>
      <c r="G109" s="20">
        <f t="shared" si="1"/>
        <v>0</v>
      </c>
    </row>
    <row r="110" spans="1:7" ht="12" customHeight="1">
      <c r="A110" s="31"/>
      <c r="B110" s="32"/>
      <c r="C110" s="32" t="s">
        <v>598</v>
      </c>
      <c r="D110" s="32"/>
      <c r="E110" s="33"/>
      <c r="F110" s="33"/>
      <c r="G110" s="20">
        <f t="shared" si="1"/>
        <v>0</v>
      </c>
    </row>
    <row r="111" spans="1:7" ht="13.5" customHeight="1">
      <c r="A111" s="28">
        <v>94</v>
      </c>
      <c r="B111" s="29" t="s">
        <v>599</v>
      </c>
      <c r="C111" s="29" t="s">
        <v>600</v>
      </c>
      <c r="D111" s="29" t="s">
        <v>34</v>
      </c>
      <c r="E111" s="30">
        <v>75</v>
      </c>
      <c r="F111" s="30"/>
      <c r="G111" s="20">
        <f t="shared" si="1"/>
        <v>0</v>
      </c>
    </row>
    <row r="112" spans="1:7" ht="12" customHeight="1">
      <c r="A112" s="31"/>
      <c r="B112" s="32"/>
      <c r="C112" s="32" t="s">
        <v>598</v>
      </c>
      <c r="D112" s="32"/>
      <c r="E112" s="33"/>
      <c r="F112" s="33"/>
      <c r="G112" s="20">
        <f t="shared" si="1"/>
        <v>0</v>
      </c>
    </row>
    <row r="113" spans="1:7" ht="13.5" customHeight="1">
      <c r="A113" s="18">
        <v>95</v>
      </c>
      <c r="B113" s="19" t="s">
        <v>601</v>
      </c>
      <c r="C113" s="19" t="s">
        <v>602</v>
      </c>
      <c r="D113" s="19" t="s">
        <v>36</v>
      </c>
      <c r="E113" s="20">
        <v>0</v>
      </c>
      <c r="F113" s="20"/>
      <c r="G113" s="20">
        <f t="shared" si="1"/>
        <v>0</v>
      </c>
    </row>
    <row r="114" spans="1:7" ht="28.5" customHeight="1">
      <c r="A114" s="15"/>
      <c r="B114" s="16" t="s">
        <v>603</v>
      </c>
      <c r="C114" s="16" t="s">
        <v>604</v>
      </c>
      <c r="D114" s="16"/>
      <c r="E114" s="17"/>
      <c r="F114" s="17"/>
      <c r="G114" s="17">
        <f>G115+G116+G117</f>
        <v>0</v>
      </c>
    </row>
    <row r="115" spans="1:7" ht="24" customHeight="1">
      <c r="A115" s="18">
        <v>96</v>
      </c>
      <c r="B115" s="19" t="s">
        <v>605</v>
      </c>
      <c r="C115" s="19" t="s">
        <v>606</v>
      </c>
      <c r="D115" s="19" t="s">
        <v>34</v>
      </c>
      <c r="E115" s="20">
        <v>30</v>
      </c>
      <c r="F115" s="20"/>
      <c r="G115" s="20">
        <f t="shared" ref="G115:G122" si="2">E115*F115</f>
        <v>0</v>
      </c>
    </row>
    <row r="116" spans="1:7" ht="24" customHeight="1">
      <c r="A116" s="18">
        <v>97</v>
      </c>
      <c r="B116" s="19" t="s">
        <v>607</v>
      </c>
      <c r="C116" s="19" t="s">
        <v>608</v>
      </c>
      <c r="D116" s="19" t="s">
        <v>34</v>
      </c>
      <c r="E116" s="20">
        <v>30</v>
      </c>
      <c r="F116" s="20"/>
      <c r="G116" s="20">
        <f t="shared" si="2"/>
        <v>0</v>
      </c>
    </row>
    <row r="117" spans="1:7" ht="13.5" customHeight="1">
      <c r="A117" s="18">
        <v>98</v>
      </c>
      <c r="B117" s="19" t="s">
        <v>503</v>
      </c>
      <c r="C117" s="19" t="s">
        <v>504</v>
      </c>
      <c r="D117" s="19" t="s">
        <v>36</v>
      </c>
      <c r="E117" s="20">
        <v>0</v>
      </c>
      <c r="F117" s="20"/>
      <c r="G117" s="20">
        <f t="shared" si="2"/>
        <v>0</v>
      </c>
    </row>
    <row r="118" spans="1:7" ht="28.5" customHeight="1">
      <c r="A118" s="15"/>
      <c r="B118" s="16" t="s">
        <v>394</v>
      </c>
      <c r="C118" s="16" t="s">
        <v>609</v>
      </c>
      <c r="D118" s="16"/>
      <c r="E118" s="17"/>
      <c r="F118" s="17"/>
      <c r="G118" s="17">
        <f>G119+G120+G121+G122</f>
        <v>0</v>
      </c>
    </row>
    <row r="119" spans="1:7" ht="13.5" customHeight="1">
      <c r="A119" s="18">
        <v>99</v>
      </c>
      <c r="B119" s="19" t="s">
        <v>395</v>
      </c>
      <c r="C119" s="19" t="s">
        <v>610</v>
      </c>
      <c r="D119" s="19" t="s">
        <v>397</v>
      </c>
      <c r="E119" s="20">
        <v>8</v>
      </c>
      <c r="F119" s="20"/>
      <c r="G119" s="20">
        <f t="shared" si="2"/>
        <v>0</v>
      </c>
    </row>
    <row r="120" spans="1:7" ht="13.5" customHeight="1">
      <c r="A120" s="18">
        <v>100</v>
      </c>
      <c r="B120" s="19" t="s">
        <v>395</v>
      </c>
      <c r="C120" s="19" t="s">
        <v>611</v>
      </c>
      <c r="D120" s="19" t="s">
        <v>612</v>
      </c>
      <c r="E120" s="20">
        <v>1</v>
      </c>
      <c r="F120" s="20"/>
      <c r="G120" s="20">
        <f t="shared" si="2"/>
        <v>0</v>
      </c>
    </row>
    <row r="121" spans="1:7" ht="24" customHeight="1">
      <c r="A121" s="18">
        <v>101</v>
      </c>
      <c r="B121" s="19" t="s">
        <v>398</v>
      </c>
      <c r="C121" s="19" t="s">
        <v>613</v>
      </c>
      <c r="D121" s="19" t="s">
        <v>612</v>
      </c>
      <c r="E121" s="20">
        <v>1</v>
      </c>
      <c r="F121" s="20"/>
      <c r="G121" s="20">
        <f t="shared" si="2"/>
        <v>0</v>
      </c>
    </row>
    <row r="122" spans="1:7" ht="13.5" customHeight="1">
      <c r="A122" s="18">
        <v>102</v>
      </c>
      <c r="B122" s="19" t="s">
        <v>400</v>
      </c>
      <c r="C122" s="19" t="s">
        <v>614</v>
      </c>
      <c r="D122" s="19" t="s">
        <v>612</v>
      </c>
      <c r="E122" s="20">
        <v>1</v>
      </c>
      <c r="F122" s="20"/>
      <c r="G122" s="20">
        <f t="shared" si="2"/>
        <v>0</v>
      </c>
    </row>
    <row r="123" spans="1:7" ht="30.75" customHeight="1">
      <c r="A123" s="21"/>
      <c r="B123" s="22"/>
      <c r="C123" s="22" t="s">
        <v>23</v>
      </c>
      <c r="D123" s="22"/>
      <c r="E123" s="23"/>
      <c r="F123" s="23"/>
      <c r="G123" s="23">
        <f>G118+G114+G62+G14</f>
        <v>0</v>
      </c>
    </row>
  </sheetData>
  <mergeCells count="2">
    <mergeCell ref="A1:G1"/>
    <mergeCell ref="A8:C8"/>
  </mergeCells>
  <pageMargins left="0.39370079040527345" right="0.39370079040527345" top="0.7874015808105469" bottom="0.7874015808105469" header="0" footer="0"/>
  <pageSetup paperSize="9" fitToHeight="100" orientation="portrait" blackAndWhite="1" r:id="rId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workbookViewId="0">
      <selection activeCell="K34" sqref="K34"/>
    </sheetView>
  </sheetViews>
  <sheetFormatPr defaultColWidth="9" defaultRowHeight="12" customHeight="1"/>
  <cols>
    <col min="1" max="1" width="5.85546875" style="24" customWidth="1"/>
    <col min="2" max="2" width="11.85546875" style="25" customWidth="1"/>
    <col min="3" max="3" width="42.7109375" style="25" customWidth="1"/>
    <col min="4" max="4" width="3.28515625" style="25" customWidth="1"/>
    <col min="5" max="5" width="9.7109375" style="26" customWidth="1"/>
    <col min="6" max="6" width="9.85546875" style="26" customWidth="1"/>
    <col min="7" max="7" width="14.85546875" style="26" customWidth="1"/>
    <col min="8" max="8" width="11.85546875" style="26" customWidth="1"/>
    <col min="9" max="254" width="9" style="27"/>
    <col min="255" max="255" width="3.42578125" style="27" customWidth="1"/>
    <col min="256" max="256" width="11.85546875" style="27" customWidth="1"/>
    <col min="257" max="257" width="42.7109375" style="27" customWidth="1"/>
    <col min="258" max="258" width="3.28515625" style="27" customWidth="1"/>
    <col min="259" max="259" width="9.7109375" style="27" customWidth="1"/>
    <col min="260" max="260" width="9.85546875" style="27" customWidth="1"/>
    <col min="261" max="261" width="14.85546875" style="27" customWidth="1"/>
    <col min="262" max="262" width="11.85546875" style="27" customWidth="1"/>
    <col min="263" max="510" width="9" style="27"/>
    <col min="511" max="511" width="3.42578125" style="27" customWidth="1"/>
    <col min="512" max="512" width="11.85546875" style="27" customWidth="1"/>
    <col min="513" max="513" width="42.7109375" style="27" customWidth="1"/>
    <col min="514" max="514" width="3.28515625" style="27" customWidth="1"/>
    <col min="515" max="515" width="9.7109375" style="27" customWidth="1"/>
    <col min="516" max="516" width="9.85546875" style="27" customWidth="1"/>
    <col min="517" max="517" width="14.85546875" style="27" customWidth="1"/>
    <col min="518" max="518" width="11.85546875" style="27" customWidth="1"/>
    <col min="519" max="766" width="9" style="27"/>
    <col min="767" max="767" width="3.42578125" style="27" customWidth="1"/>
    <col min="768" max="768" width="11.85546875" style="27" customWidth="1"/>
    <col min="769" max="769" width="42.7109375" style="27" customWidth="1"/>
    <col min="770" max="770" width="3.28515625" style="27" customWidth="1"/>
    <col min="771" max="771" width="9.7109375" style="27" customWidth="1"/>
    <col min="772" max="772" width="9.85546875" style="27" customWidth="1"/>
    <col min="773" max="773" width="14.85546875" style="27" customWidth="1"/>
    <col min="774" max="774" width="11.85546875" style="27" customWidth="1"/>
    <col min="775" max="1022" width="9" style="27"/>
    <col min="1023" max="1023" width="3.42578125" style="27" customWidth="1"/>
    <col min="1024" max="1024" width="11.85546875" style="27" customWidth="1"/>
    <col min="1025" max="1025" width="42.7109375" style="27" customWidth="1"/>
    <col min="1026" max="1026" width="3.28515625" style="27" customWidth="1"/>
    <col min="1027" max="1027" width="9.7109375" style="27" customWidth="1"/>
    <col min="1028" max="1028" width="9.85546875" style="27" customWidth="1"/>
    <col min="1029" max="1029" width="14.85546875" style="27" customWidth="1"/>
    <col min="1030" max="1030" width="11.85546875" style="27" customWidth="1"/>
    <col min="1031" max="1278" width="9" style="27"/>
    <col min="1279" max="1279" width="3.42578125" style="27" customWidth="1"/>
    <col min="1280" max="1280" width="11.85546875" style="27" customWidth="1"/>
    <col min="1281" max="1281" width="42.7109375" style="27" customWidth="1"/>
    <col min="1282" max="1282" width="3.28515625" style="27" customWidth="1"/>
    <col min="1283" max="1283" width="9.7109375" style="27" customWidth="1"/>
    <col min="1284" max="1284" width="9.85546875" style="27" customWidth="1"/>
    <col min="1285" max="1285" width="14.85546875" style="27" customWidth="1"/>
    <col min="1286" max="1286" width="11.85546875" style="27" customWidth="1"/>
    <col min="1287" max="1534" width="9" style="27"/>
    <col min="1535" max="1535" width="3.42578125" style="27" customWidth="1"/>
    <col min="1536" max="1536" width="11.85546875" style="27" customWidth="1"/>
    <col min="1537" max="1537" width="42.7109375" style="27" customWidth="1"/>
    <col min="1538" max="1538" width="3.28515625" style="27" customWidth="1"/>
    <col min="1539" max="1539" width="9.7109375" style="27" customWidth="1"/>
    <col min="1540" max="1540" width="9.85546875" style="27" customWidth="1"/>
    <col min="1541" max="1541" width="14.85546875" style="27" customWidth="1"/>
    <col min="1542" max="1542" width="11.85546875" style="27" customWidth="1"/>
    <col min="1543" max="1790" width="9" style="27"/>
    <col min="1791" max="1791" width="3.42578125" style="27" customWidth="1"/>
    <col min="1792" max="1792" width="11.85546875" style="27" customWidth="1"/>
    <col min="1793" max="1793" width="42.7109375" style="27" customWidth="1"/>
    <col min="1794" max="1794" width="3.28515625" style="27" customWidth="1"/>
    <col min="1795" max="1795" width="9.7109375" style="27" customWidth="1"/>
    <col min="1796" max="1796" width="9.85546875" style="27" customWidth="1"/>
    <col min="1797" max="1797" width="14.85546875" style="27" customWidth="1"/>
    <col min="1798" max="1798" width="11.85546875" style="27" customWidth="1"/>
    <col min="1799" max="2046" width="9" style="27"/>
    <col min="2047" max="2047" width="3.42578125" style="27" customWidth="1"/>
    <col min="2048" max="2048" width="11.85546875" style="27" customWidth="1"/>
    <col min="2049" max="2049" width="42.7109375" style="27" customWidth="1"/>
    <col min="2050" max="2050" width="3.28515625" style="27" customWidth="1"/>
    <col min="2051" max="2051" width="9.7109375" style="27" customWidth="1"/>
    <col min="2052" max="2052" width="9.85546875" style="27" customWidth="1"/>
    <col min="2053" max="2053" width="14.85546875" style="27" customWidth="1"/>
    <col min="2054" max="2054" width="11.85546875" style="27" customWidth="1"/>
    <col min="2055" max="2302" width="9" style="27"/>
    <col min="2303" max="2303" width="3.42578125" style="27" customWidth="1"/>
    <col min="2304" max="2304" width="11.85546875" style="27" customWidth="1"/>
    <col min="2305" max="2305" width="42.7109375" style="27" customWidth="1"/>
    <col min="2306" max="2306" width="3.28515625" style="27" customWidth="1"/>
    <col min="2307" max="2307" width="9.7109375" style="27" customWidth="1"/>
    <col min="2308" max="2308" width="9.85546875" style="27" customWidth="1"/>
    <col min="2309" max="2309" width="14.85546875" style="27" customWidth="1"/>
    <col min="2310" max="2310" width="11.85546875" style="27" customWidth="1"/>
    <col min="2311" max="2558" width="9" style="27"/>
    <col min="2559" max="2559" width="3.42578125" style="27" customWidth="1"/>
    <col min="2560" max="2560" width="11.85546875" style="27" customWidth="1"/>
    <col min="2561" max="2561" width="42.7109375" style="27" customWidth="1"/>
    <col min="2562" max="2562" width="3.28515625" style="27" customWidth="1"/>
    <col min="2563" max="2563" width="9.7109375" style="27" customWidth="1"/>
    <col min="2564" max="2564" width="9.85546875" style="27" customWidth="1"/>
    <col min="2565" max="2565" width="14.85546875" style="27" customWidth="1"/>
    <col min="2566" max="2566" width="11.85546875" style="27" customWidth="1"/>
    <col min="2567" max="2814" width="9" style="27"/>
    <col min="2815" max="2815" width="3.42578125" style="27" customWidth="1"/>
    <col min="2816" max="2816" width="11.85546875" style="27" customWidth="1"/>
    <col min="2817" max="2817" width="42.7109375" style="27" customWidth="1"/>
    <col min="2818" max="2818" width="3.28515625" style="27" customWidth="1"/>
    <col min="2819" max="2819" width="9.7109375" style="27" customWidth="1"/>
    <col min="2820" max="2820" width="9.85546875" style="27" customWidth="1"/>
    <col min="2821" max="2821" width="14.85546875" style="27" customWidth="1"/>
    <col min="2822" max="2822" width="11.85546875" style="27" customWidth="1"/>
    <col min="2823" max="3070" width="9" style="27"/>
    <col min="3071" max="3071" width="3.42578125" style="27" customWidth="1"/>
    <col min="3072" max="3072" width="11.85546875" style="27" customWidth="1"/>
    <col min="3073" max="3073" width="42.7109375" style="27" customWidth="1"/>
    <col min="3074" max="3074" width="3.28515625" style="27" customWidth="1"/>
    <col min="3075" max="3075" width="9.7109375" style="27" customWidth="1"/>
    <col min="3076" max="3076" width="9.85546875" style="27" customWidth="1"/>
    <col min="3077" max="3077" width="14.85546875" style="27" customWidth="1"/>
    <col min="3078" max="3078" width="11.85546875" style="27" customWidth="1"/>
    <col min="3079" max="3326" width="9" style="27"/>
    <col min="3327" max="3327" width="3.42578125" style="27" customWidth="1"/>
    <col min="3328" max="3328" width="11.85546875" style="27" customWidth="1"/>
    <col min="3329" max="3329" width="42.7109375" style="27" customWidth="1"/>
    <col min="3330" max="3330" width="3.28515625" style="27" customWidth="1"/>
    <col min="3331" max="3331" width="9.7109375" style="27" customWidth="1"/>
    <col min="3332" max="3332" width="9.85546875" style="27" customWidth="1"/>
    <col min="3333" max="3333" width="14.85546875" style="27" customWidth="1"/>
    <col min="3334" max="3334" width="11.85546875" style="27" customWidth="1"/>
    <col min="3335" max="3582" width="9" style="27"/>
    <col min="3583" max="3583" width="3.42578125" style="27" customWidth="1"/>
    <col min="3584" max="3584" width="11.85546875" style="27" customWidth="1"/>
    <col min="3585" max="3585" width="42.7109375" style="27" customWidth="1"/>
    <col min="3586" max="3586" width="3.28515625" style="27" customWidth="1"/>
    <col min="3587" max="3587" width="9.7109375" style="27" customWidth="1"/>
    <col min="3588" max="3588" width="9.85546875" style="27" customWidth="1"/>
    <col min="3589" max="3589" width="14.85546875" style="27" customWidth="1"/>
    <col min="3590" max="3590" width="11.85546875" style="27" customWidth="1"/>
    <col min="3591" max="3838" width="9" style="27"/>
    <col min="3839" max="3839" width="3.42578125" style="27" customWidth="1"/>
    <col min="3840" max="3840" width="11.85546875" style="27" customWidth="1"/>
    <col min="3841" max="3841" width="42.7109375" style="27" customWidth="1"/>
    <col min="3842" max="3842" width="3.28515625" style="27" customWidth="1"/>
    <col min="3843" max="3843" width="9.7109375" style="27" customWidth="1"/>
    <col min="3844" max="3844" width="9.85546875" style="27" customWidth="1"/>
    <col min="3845" max="3845" width="14.85546875" style="27" customWidth="1"/>
    <col min="3846" max="3846" width="11.85546875" style="27" customWidth="1"/>
    <col min="3847" max="4094" width="9" style="27"/>
    <col min="4095" max="4095" width="3.42578125" style="27" customWidth="1"/>
    <col min="4096" max="4096" width="11.85546875" style="27" customWidth="1"/>
    <col min="4097" max="4097" width="42.7109375" style="27" customWidth="1"/>
    <col min="4098" max="4098" width="3.28515625" style="27" customWidth="1"/>
    <col min="4099" max="4099" width="9.7109375" style="27" customWidth="1"/>
    <col min="4100" max="4100" width="9.85546875" style="27" customWidth="1"/>
    <col min="4101" max="4101" width="14.85546875" style="27" customWidth="1"/>
    <col min="4102" max="4102" width="11.85546875" style="27" customWidth="1"/>
    <col min="4103" max="4350" width="9" style="27"/>
    <col min="4351" max="4351" width="3.42578125" style="27" customWidth="1"/>
    <col min="4352" max="4352" width="11.85546875" style="27" customWidth="1"/>
    <col min="4353" max="4353" width="42.7109375" style="27" customWidth="1"/>
    <col min="4354" max="4354" width="3.28515625" style="27" customWidth="1"/>
    <col min="4355" max="4355" width="9.7109375" style="27" customWidth="1"/>
    <col min="4356" max="4356" width="9.85546875" style="27" customWidth="1"/>
    <col min="4357" max="4357" width="14.85546875" style="27" customWidth="1"/>
    <col min="4358" max="4358" width="11.85546875" style="27" customWidth="1"/>
    <col min="4359" max="4606" width="9" style="27"/>
    <col min="4607" max="4607" width="3.42578125" style="27" customWidth="1"/>
    <col min="4608" max="4608" width="11.85546875" style="27" customWidth="1"/>
    <col min="4609" max="4609" width="42.7109375" style="27" customWidth="1"/>
    <col min="4610" max="4610" width="3.28515625" style="27" customWidth="1"/>
    <col min="4611" max="4611" width="9.7109375" style="27" customWidth="1"/>
    <col min="4612" max="4612" width="9.85546875" style="27" customWidth="1"/>
    <col min="4613" max="4613" width="14.85546875" style="27" customWidth="1"/>
    <col min="4614" max="4614" width="11.85546875" style="27" customWidth="1"/>
    <col min="4615" max="4862" width="9" style="27"/>
    <col min="4863" max="4863" width="3.42578125" style="27" customWidth="1"/>
    <col min="4864" max="4864" width="11.85546875" style="27" customWidth="1"/>
    <col min="4865" max="4865" width="42.7109375" style="27" customWidth="1"/>
    <col min="4866" max="4866" width="3.28515625" style="27" customWidth="1"/>
    <col min="4867" max="4867" width="9.7109375" style="27" customWidth="1"/>
    <col min="4868" max="4868" width="9.85546875" style="27" customWidth="1"/>
    <col min="4869" max="4869" width="14.85546875" style="27" customWidth="1"/>
    <col min="4870" max="4870" width="11.85546875" style="27" customWidth="1"/>
    <col min="4871" max="5118" width="9" style="27"/>
    <col min="5119" max="5119" width="3.42578125" style="27" customWidth="1"/>
    <col min="5120" max="5120" width="11.85546875" style="27" customWidth="1"/>
    <col min="5121" max="5121" width="42.7109375" style="27" customWidth="1"/>
    <col min="5122" max="5122" width="3.28515625" style="27" customWidth="1"/>
    <col min="5123" max="5123" width="9.7109375" style="27" customWidth="1"/>
    <col min="5124" max="5124" width="9.85546875" style="27" customWidth="1"/>
    <col min="5125" max="5125" width="14.85546875" style="27" customWidth="1"/>
    <col min="5126" max="5126" width="11.85546875" style="27" customWidth="1"/>
    <col min="5127" max="5374" width="9" style="27"/>
    <col min="5375" max="5375" width="3.42578125" style="27" customWidth="1"/>
    <col min="5376" max="5376" width="11.85546875" style="27" customWidth="1"/>
    <col min="5377" max="5377" width="42.7109375" style="27" customWidth="1"/>
    <col min="5378" max="5378" width="3.28515625" style="27" customWidth="1"/>
    <col min="5379" max="5379" width="9.7109375" style="27" customWidth="1"/>
    <col min="5380" max="5380" width="9.85546875" style="27" customWidth="1"/>
    <col min="5381" max="5381" width="14.85546875" style="27" customWidth="1"/>
    <col min="5382" max="5382" width="11.85546875" style="27" customWidth="1"/>
    <col min="5383" max="5630" width="9" style="27"/>
    <col min="5631" max="5631" width="3.42578125" style="27" customWidth="1"/>
    <col min="5632" max="5632" width="11.85546875" style="27" customWidth="1"/>
    <col min="5633" max="5633" width="42.7109375" style="27" customWidth="1"/>
    <col min="5634" max="5634" width="3.28515625" style="27" customWidth="1"/>
    <col min="5635" max="5635" width="9.7109375" style="27" customWidth="1"/>
    <col min="5636" max="5636" width="9.85546875" style="27" customWidth="1"/>
    <col min="5637" max="5637" width="14.85546875" style="27" customWidth="1"/>
    <col min="5638" max="5638" width="11.85546875" style="27" customWidth="1"/>
    <col min="5639" max="5886" width="9" style="27"/>
    <col min="5887" max="5887" width="3.42578125" style="27" customWidth="1"/>
    <col min="5888" max="5888" width="11.85546875" style="27" customWidth="1"/>
    <col min="5889" max="5889" width="42.7109375" style="27" customWidth="1"/>
    <col min="5890" max="5890" width="3.28515625" style="27" customWidth="1"/>
    <col min="5891" max="5891" width="9.7109375" style="27" customWidth="1"/>
    <col min="5892" max="5892" width="9.85546875" style="27" customWidth="1"/>
    <col min="5893" max="5893" width="14.85546875" style="27" customWidth="1"/>
    <col min="5894" max="5894" width="11.85546875" style="27" customWidth="1"/>
    <col min="5895" max="6142" width="9" style="27"/>
    <col min="6143" max="6143" width="3.42578125" style="27" customWidth="1"/>
    <col min="6144" max="6144" width="11.85546875" style="27" customWidth="1"/>
    <col min="6145" max="6145" width="42.7109375" style="27" customWidth="1"/>
    <col min="6146" max="6146" width="3.28515625" style="27" customWidth="1"/>
    <col min="6147" max="6147" width="9.7109375" style="27" customWidth="1"/>
    <col min="6148" max="6148" width="9.85546875" style="27" customWidth="1"/>
    <col min="6149" max="6149" width="14.85546875" style="27" customWidth="1"/>
    <col min="6150" max="6150" width="11.85546875" style="27" customWidth="1"/>
    <col min="6151" max="6398" width="9" style="27"/>
    <col min="6399" max="6399" width="3.42578125" style="27" customWidth="1"/>
    <col min="6400" max="6400" width="11.85546875" style="27" customWidth="1"/>
    <col min="6401" max="6401" width="42.7109375" style="27" customWidth="1"/>
    <col min="6402" max="6402" width="3.28515625" style="27" customWidth="1"/>
    <col min="6403" max="6403" width="9.7109375" style="27" customWidth="1"/>
    <col min="6404" max="6404" width="9.85546875" style="27" customWidth="1"/>
    <col min="6405" max="6405" width="14.85546875" style="27" customWidth="1"/>
    <col min="6406" max="6406" width="11.85546875" style="27" customWidth="1"/>
    <col min="6407" max="6654" width="9" style="27"/>
    <col min="6655" max="6655" width="3.42578125" style="27" customWidth="1"/>
    <col min="6656" max="6656" width="11.85546875" style="27" customWidth="1"/>
    <col min="6657" max="6657" width="42.7109375" style="27" customWidth="1"/>
    <col min="6658" max="6658" width="3.28515625" style="27" customWidth="1"/>
    <col min="6659" max="6659" width="9.7109375" style="27" customWidth="1"/>
    <col min="6660" max="6660" width="9.85546875" style="27" customWidth="1"/>
    <col min="6661" max="6661" width="14.85546875" style="27" customWidth="1"/>
    <col min="6662" max="6662" width="11.85546875" style="27" customWidth="1"/>
    <col min="6663" max="6910" width="9" style="27"/>
    <col min="6911" max="6911" width="3.42578125" style="27" customWidth="1"/>
    <col min="6912" max="6912" width="11.85546875" style="27" customWidth="1"/>
    <col min="6913" max="6913" width="42.7109375" style="27" customWidth="1"/>
    <col min="6914" max="6914" width="3.28515625" style="27" customWidth="1"/>
    <col min="6915" max="6915" width="9.7109375" style="27" customWidth="1"/>
    <col min="6916" max="6916" width="9.85546875" style="27" customWidth="1"/>
    <col min="6917" max="6917" width="14.85546875" style="27" customWidth="1"/>
    <col min="6918" max="6918" width="11.85546875" style="27" customWidth="1"/>
    <col min="6919" max="7166" width="9" style="27"/>
    <col min="7167" max="7167" width="3.42578125" style="27" customWidth="1"/>
    <col min="7168" max="7168" width="11.85546875" style="27" customWidth="1"/>
    <col min="7169" max="7169" width="42.7109375" style="27" customWidth="1"/>
    <col min="7170" max="7170" width="3.28515625" style="27" customWidth="1"/>
    <col min="7171" max="7171" width="9.7109375" style="27" customWidth="1"/>
    <col min="7172" max="7172" width="9.85546875" style="27" customWidth="1"/>
    <col min="7173" max="7173" width="14.85546875" style="27" customWidth="1"/>
    <col min="7174" max="7174" width="11.85546875" style="27" customWidth="1"/>
    <col min="7175" max="7422" width="9" style="27"/>
    <col min="7423" max="7423" width="3.42578125" style="27" customWidth="1"/>
    <col min="7424" max="7424" width="11.85546875" style="27" customWidth="1"/>
    <col min="7425" max="7425" width="42.7109375" style="27" customWidth="1"/>
    <col min="7426" max="7426" width="3.28515625" style="27" customWidth="1"/>
    <col min="7427" max="7427" width="9.7109375" style="27" customWidth="1"/>
    <col min="7428" max="7428" width="9.85546875" style="27" customWidth="1"/>
    <col min="7429" max="7429" width="14.85546875" style="27" customWidth="1"/>
    <col min="7430" max="7430" width="11.85546875" style="27" customWidth="1"/>
    <col min="7431" max="7678" width="9" style="27"/>
    <col min="7679" max="7679" width="3.42578125" style="27" customWidth="1"/>
    <col min="7680" max="7680" width="11.85546875" style="27" customWidth="1"/>
    <col min="7681" max="7681" width="42.7109375" style="27" customWidth="1"/>
    <col min="7682" max="7682" width="3.28515625" style="27" customWidth="1"/>
    <col min="7683" max="7683" width="9.7109375" style="27" customWidth="1"/>
    <col min="7684" max="7684" width="9.85546875" style="27" customWidth="1"/>
    <col min="7685" max="7685" width="14.85546875" style="27" customWidth="1"/>
    <col min="7686" max="7686" width="11.85546875" style="27" customWidth="1"/>
    <col min="7687" max="7934" width="9" style="27"/>
    <col min="7935" max="7935" width="3.42578125" style="27" customWidth="1"/>
    <col min="7936" max="7936" width="11.85546875" style="27" customWidth="1"/>
    <col min="7937" max="7937" width="42.7109375" style="27" customWidth="1"/>
    <col min="7938" max="7938" width="3.28515625" style="27" customWidth="1"/>
    <col min="7939" max="7939" width="9.7109375" style="27" customWidth="1"/>
    <col min="7940" max="7940" width="9.85546875" style="27" customWidth="1"/>
    <col min="7941" max="7941" width="14.85546875" style="27" customWidth="1"/>
    <col min="7942" max="7942" width="11.85546875" style="27" customWidth="1"/>
    <col min="7943" max="8190" width="9" style="27"/>
    <col min="8191" max="8191" width="3.42578125" style="27" customWidth="1"/>
    <col min="8192" max="8192" width="11.85546875" style="27" customWidth="1"/>
    <col min="8193" max="8193" width="42.7109375" style="27" customWidth="1"/>
    <col min="8194" max="8194" width="3.28515625" style="27" customWidth="1"/>
    <col min="8195" max="8195" width="9.7109375" style="27" customWidth="1"/>
    <col min="8196" max="8196" width="9.85546875" style="27" customWidth="1"/>
    <col min="8197" max="8197" width="14.85546875" style="27" customWidth="1"/>
    <col min="8198" max="8198" width="11.85546875" style="27" customWidth="1"/>
    <col min="8199" max="8446" width="9" style="27"/>
    <col min="8447" max="8447" width="3.42578125" style="27" customWidth="1"/>
    <col min="8448" max="8448" width="11.85546875" style="27" customWidth="1"/>
    <col min="8449" max="8449" width="42.7109375" style="27" customWidth="1"/>
    <col min="8450" max="8450" width="3.28515625" style="27" customWidth="1"/>
    <col min="8451" max="8451" width="9.7109375" style="27" customWidth="1"/>
    <col min="8452" max="8452" width="9.85546875" style="27" customWidth="1"/>
    <col min="8453" max="8453" width="14.85546875" style="27" customWidth="1"/>
    <col min="8454" max="8454" width="11.85546875" style="27" customWidth="1"/>
    <col min="8455" max="8702" width="9" style="27"/>
    <col min="8703" max="8703" width="3.42578125" style="27" customWidth="1"/>
    <col min="8704" max="8704" width="11.85546875" style="27" customWidth="1"/>
    <col min="8705" max="8705" width="42.7109375" style="27" customWidth="1"/>
    <col min="8706" max="8706" width="3.28515625" style="27" customWidth="1"/>
    <col min="8707" max="8707" width="9.7109375" style="27" customWidth="1"/>
    <col min="8708" max="8708" width="9.85546875" style="27" customWidth="1"/>
    <col min="8709" max="8709" width="14.85546875" style="27" customWidth="1"/>
    <col min="8710" max="8710" width="11.85546875" style="27" customWidth="1"/>
    <col min="8711" max="8958" width="9" style="27"/>
    <col min="8959" max="8959" width="3.42578125" style="27" customWidth="1"/>
    <col min="8960" max="8960" width="11.85546875" style="27" customWidth="1"/>
    <col min="8961" max="8961" width="42.7109375" style="27" customWidth="1"/>
    <col min="8962" max="8962" width="3.28515625" style="27" customWidth="1"/>
    <col min="8963" max="8963" width="9.7109375" style="27" customWidth="1"/>
    <col min="8964" max="8964" width="9.85546875" style="27" customWidth="1"/>
    <col min="8965" max="8965" width="14.85546875" style="27" customWidth="1"/>
    <col min="8966" max="8966" width="11.85546875" style="27" customWidth="1"/>
    <col min="8967" max="9214" width="9" style="27"/>
    <col min="9215" max="9215" width="3.42578125" style="27" customWidth="1"/>
    <col min="9216" max="9216" width="11.85546875" style="27" customWidth="1"/>
    <col min="9217" max="9217" width="42.7109375" style="27" customWidth="1"/>
    <col min="9218" max="9218" width="3.28515625" style="27" customWidth="1"/>
    <col min="9219" max="9219" width="9.7109375" style="27" customWidth="1"/>
    <col min="9220" max="9220" width="9.85546875" style="27" customWidth="1"/>
    <col min="9221" max="9221" width="14.85546875" style="27" customWidth="1"/>
    <col min="9222" max="9222" width="11.85546875" style="27" customWidth="1"/>
    <col min="9223" max="9470" width="9" style="27"/>
    <col min="9471" max="9471" width="3.42578125" style="27" customWidth="1"/>
    <col min="9472" max="9472" width="11.85546875" style="27" customWidth="1"/>
    <col min="9473" max="9473" width="42.7109375" style="27" customWidth="1"/>
    <col min="9474" max="9474" width="3.28515625" style="27" customWidth="1"/>
    <col min="9475" max="9475" width="9.7109375" style="27" customWidth="1"/>
    <col min="9476" max="9476" width="9.85546875" style="27" customWidth="1"/>
    <col min="9477" max="9477" width="14.85546875" style="27" customWidth="1"/>
    <col min="9478" max="9478" width="11.85546875" style="27" customWidth="1"/>
    <col min="9479" max="9726" width="9" style="27"/>
    <col min="9727" max="9727" width="3.42578125" style="27" customWidth="1"/>
    <col min="9728" max="9728" width="11.85546875" style="27" customWidth="1"/>
    <col min="9729" max="9729" width="42.7109375" style="27" customWidth="1"/>
    <col min="9730" max="9730" width="3.28515625" style="27" customWidth="1"/>
    <col min="9731" max="9731" width="9.7109375" style="27" customWidth="1"/>
    <col min="9732" max="9732" width="9.85546875" style="27" customWidth="1"/>
    <col min="9733" max="9733" width="14.85546875" style="27" customWidth="1"/>
    <col min="9734" max="9734" width="11.85546875" style="27" customWidth="1"/>
    <col min="9735" max="9982" width="9" style="27"/>
    <col min="9983" max="9983" width="3.42578125" style="27" customWidth="1"/>
    <col min="9984" max="9984" width="11.85546875" style="27" customWidth="1"/>
    <col min="9985" max="9985" width="42.7109375" style="27" customWidth="1"/>
    <col min="9986" max="9986" width="3.28515625" style="27" customWidth="1"/>
    <col min="9987" max="9987" width="9.7109375" style="27" customWidth="1"/>
    <col min="9988" max="9988" width="9.85546875" style="27" customWidth="1"/>
    <col min="9989" max="9989" width="14.85546875" style="27" customWidth="1"/>
    <col min="9990" max="9990" width="11.85546875" style="27" customWidth="1"/>
    <col min="9991" max="10238" width="9" style="27"/>
    <col min="10239" max="10239" width="3.42578125" style="27" customWidth="1"/>
    <col min="10240" max="10240" width="11.85546875" style="27" customWidth="1"/>
    <col min="10241" max="10241" width="42.7109375" style="27" customWidth="1"/>
    <col min="10242" max="10242" width="3.28515625" style="27" customWidth="1"/>
    <col min="10243" max="10243" width="9.7109375" style="27" customWidth="1"/>
    <col min="10244" max="10244" width="9.85546875" style="27" customWidth="1"/>
    <col min="10245" max="10245" width="14.85546875" style="27" customWidth="1"/>
    <col min="10246" max="10246" width="11.85546875" style="27" customWidth="1"/>
    <col min="10247" max="10494" width="9" style="27"/>
    <col min="10495" max="10495" width="3.42578125" style="27" customWidth="1"/>
    <col min="10496" max="10496" width="11.85546875" style="27" customWidth="1"/>
    <col min="10497" max="10497" width="42.7109375" style="27" customWidth="1"/>
    <col min="10498" max="10498" width="3.28515625" style="27" customWidth="1"/>
    <col min="10499" max="10499" width="9.7109375" style="27" customWidth="1"/>
    <col min="10500" max="10500" width="9.85546875" style="27" customWidth="1"/>
    <col min="10501" max="10501" width="14.85546875" style="27" customWidth="1"/>
    <col min="10502" max="10502" width="11.85546875" style="27" customWidth="1"/>
    <col min="10503" max="10750" width="9" style="27"/>
    <col min="10751" max="10751" width="3.42578125" style="27" customWidth="1"/>
    <col min="10752" max="10752" width="11.85546875" style="27" customWidth="1"/>
    <col min="10753" max="10753" width="42.7109375" style="27" customWidth="1"/>
    <col min="10754" max="10754" width="3.28515625" style="27" customWidth="1"/>
    <col min="10755" max="10755" width="9.7109375" style="27" customWidth="1"/>
    <col min="10756" max="10756" width="9.85546875" style="27" customWidth="1"/>
    <col min="10757" max="10757" width="14.85546875" style="27" customWidth="1"/>
    <col min="10758" max="10758" width="11.85546875" style="27" customWidth="1"/>
    <col min="10759" max="11006" width="9" style="27"/>
    <col min="11007" max="11007" width="3.42578125" style="27" customWidth="1"/>
    <col min="11008" max="11008" width="11.85546875" style="27" customWidth="1"/>
    <col min="11009" max="11009" width="42.7109375" style="27" customWidth="1"/>
    <col min="11010" max="11010" width="3.28515625" style="27" customWidth="1"/>
    <col min="11011" max="11011" width="9.7109375" style="27" customWidth="1"/>
    <col min="11012" max="11012" width="9.85546875" style="27" customWidth="1"/>
    <col min="11013" max="11013" width="14.85546875" style="27" customWidth="1"/>
    <col min="11014" max="11014" width="11.85546875" style="27" customWidth="1"/>
    <col min="11015" max="11262" width="9" style="27"/>
    <col min="11263" max="11263" width="3.42578125" style="27" customWidth="1"/>
    <col min="11264" max="11264" width="11.85546875" style="27" customWidth="1"/>
    <col min="11265" max="11265" width="42.7109375" style="27" customWidth="1"/>
    <col min="11266" max="11266" width="3.28515625" style="27" customWidth="1"/>
    <col min="11267" max="11267" width="9.7109375" style="27" customWidth="1"/>
    <col min="11268" max="11268" width="9.85546875" style="27" customWidth="1"/>
    <col min="11269" max="11269" width="14.85546875" style="27" customWidth="1"/>
    <col min="11270" max="11270" width="11.85546875" style="27" customWidth="1"/>
    <col min="11271" max="11518" width="9" style="27"/>
    <col min="11519" max="11519" width="3.42578125" style="27" customWidth="1"/>
    <col min="11520" max="11520" width="11.85546875" style="27" customWidth="1"/>
    <col min="11521" max="11521" width="42.7109375" style="27" customWidth="1"/>
    <col min="11522" max="11522" width="3.28515625" style="27" customWidth="1"/>
    <col min="11523" max="11523" width="9.7109375" style="27" customWidth="1"/>
    <col min="11524" max="11524" width="9.85546875" style="27" customWidth="1"/>
    <col min="11525" max="11525" width="14.85546875" style="27" customWidth="1"/>
    <col min="11526" max="11526" width="11.85546875" style="27" customWidth="1"/>
    <col min="11527" max="11774" width="9" style="27"/>
    <col min="11775" max="11775" width="3.42578125" style="27" customWidth="1"/>
    <col min="11776" max="11776" width="11.85546875" style="27" customWidth="1"/>
    <col min="11777" max="11777" width="42.7109375" style="27" customWidth="1"/>
    <col min="11778" max="11778" width="3.28515625" style="27" customWidth="1"/>
    <col min="11779" max="11779" width="9.7109375" style="27" customWidth="1"/>
    <col min="11780" max="11780" width="9.85546875" style="27" customWidth="1"/>
    <col min="11781" max="11781" width="14.85546875" style="27" customWidth="1"/>
    <col min="11782" max="11782" width="11.85546875" style="27" customWidth="1"/>
    <col min="11783" max="12030" width="9" style="27"/>
    <col min="12031" max="12031" width="3.42578125" style="27" customWidth="1"/>
    <col min="12032" max="12032" width="11.85546875" style="27" customWidth="1"/>
    <col min="12033" max="12033" width="42.7109375" style="27" customWidth="1"/>
    <col min="12034" max="12034" width="3.28515625" style="27" customWidth="1"/>
    <col min="12035" max="12035" width="9.7109375" style="27" customWidth="1"/>
    <col min="12036" max="12036" width="9.85546875" style="27" customWidth="1"/>
    <col min="12037" max="12037" width="14.85546875" style="27" customWidth="1"/>
    <col min="12038" max="12038" width="11.85546875" style="27" customWidth="1"/>
    <col min="12039" max="12286" width="9" style="27"/>
    <col min="12287" max="12287" width="3.42578125" style="27" customWidth="1"/>
    <col min="12288" max="12288" width="11.85546875" style="27" customWidth="1"/>
    <col min="12289" max="12289" width="42.7109375" style="27" customWidth="1"/>
    <col min="12290" max="12290" width="3.28515625" style="27" customWidth="1"/>
    <col min="12291" max="12291" width="9.7109375" style="27" customWidth="1"/>
    <col min="12292" max="12292" width="9.85546875" style="27" customWidth="1"/>
    <col min="12293" max="12293" width="14.85546875" style="27" customWidth="1"/>
    <col min="12294" max="12294" width="11.85546875" style="27" customWidth="1"/>
    <col min="12295" max="12542" width="9" style="27"/>
    <col min="12543" max="12543" width="3.42578125" style="27" customWidth="1"/>
    <col min="12544" max="12544" width="11.85546875" style="27" customWidth="1"/>
    <col min="12545" max="12545" width="42.7109375" style="27" customWidth="1"/>
    <col min="12546" max="12546" width="3.28515625" style="27" customWidth="1"/>
    <col min="12547" max="12547" width="9.7109375" style="27" customWidth="1"/>
    <col min="12548" max="12548" width="9.85546875" style="27" customWidth="1"/>
    <col min="12549" max="12549" width="14.85546875" style="27" customWidth="1"/>
    <col min="12550" max="12550" width="11.85546875" style="27" customWidth="1"/>
    <col min="12551" max="12798" width="9" style="27"/>
    <col min="12799" max="12799" width="3.42578125" style="27" customWidth="1"/>
    <col min="12800" max="12800" width="11.85546875" style="27" customWidth="1"/>
    <col min="12801" max="12801" width="42.7109375" style="27" customWidth="1"/>
    <col min="12802" max="12802" width="3.28515625" style="27" customWidth="1"/>
    <col min="12803" max="12803" width="9.7109375" style="27" customWidth="1"/>
    <col min="12804" max="12804" width="9.85546875" style="27" customWidth="1"/>
    <col min="12805" max="12805" width="14.85546875" style="27" customWidth="1"/>
    <col min="12806" max="12806" width="11.85546875" style="27" customWidth="1"/>
    <col min="12807" max="13054" width="9" style="27"/>
    <col min="13055" max="13055" width="3.42578125" style="27" customWidth="1"/>
    <col min="13056" max="13056" width="11.85546875" style="27" customWidth="1"/>
    <col min="13057" max="13057" width="42.7109375" style="27" customWidth="1"/>
    <col min="13058" max="13058" width="3.28515625" style="27" customWidth="1"/>
    <col min="13059" max="13059" width="9.7109375" style="27" customWidth="1"/>
    <col min="13060" max="13060" width="9.85546875" style="27" customWidth="1"/>
    <col min="13061" max="13061" width="14.85546875" style="27" customWidth="1"/>
    <col min="13062" max="13062" width="11.85546875" style="27" customWidth="1"/>
    <col min="13063" max="13310" width="9" style="27"/>
    <col min="13311" max="13311" width="3.42578125" style="27" customWidth="1"/>
    <col min="13312" max="13312" width="11.85546875" style="27" customWidth="1"/>
    <col min="13313" max="13313" width="42.7109375" style="27" customWidth="1"/>
    <col min="13314" max="13314" width="3.28515625" style="27" customWidth="1"/>
    <col min="13315" max="13315" width="9.7109375" style="27" customWidth="1"/>
    <col min="13316" max="13316" width="9.85546875" style="27" customWidth="1"/>
    <col min="13317" max="13317" width="14.85546875" style="27" customWidth="1"/>
    <col min="13318" max="13318" width="11.85546875" style="27" customWidth="1"/>
    <col min="13319" max="13566" width="9" style="27"/>
    <col min="13567" max="13567" width="3.42578125" style="27" customWidth="1"/>
    <col min="13568" max="13568" width="11.85546875" style="27" customWidth="1"/>
    <col min="13569" max="13569" width="42.7109375" style="27" customWidth="1"/>
    <col min="13570" max="13570" width="3.28515625" style="27" customWidth="1"/>
    <col min="13571" max="13571" width="9.7109375" style="27" customWidth="1"/>
    <col min="13572" max="13572" width="9.85546875" style="27" customWidth="1"/>
    <col min="13573" max="13573" width="14.85546875" style="27" customWidth="1"/>
    <col min="13574" max="13574" width="11.85546875" style="27" customWidth="1"/>
    <col min="13575" max="13822" width="9" style="27"/>
    <col min="13823" max="13823" width="3.42578125" style="27" customWidth="1"/>
    <col min="13824" max="13824" width="11.85546875" style="27" customWidth="1"/>
    <col min="13825" max="13825" width="42.7109375" style="27" customWidth="1"/>
    <col min="13826" max="13826" width="3.28515625" style="27" customWidth="1"/>
    <col min="13827" max="13827" width="9.7109375" style="27" customWidth="1"/>
    <col min="13828" max="13828" width="9.85546875" style="27" customWidth="1"/>
    <col min="13829" max="13829" width="14.85546875" style="27" customWidth="1"/>
    <col min="13830" max="13830" width="11.85546875" style="27" customWidth="1"/>
    <col min="13831" max="14078" width="9" style="27"/>
    <col min="14079" max="14079" width="3.42578125" style="27" customWidth="1"/>
    <col min="14080" max="14080" width="11.85546875" style="27" customWidth="1"/>
    <col min="14081" max="14081" width="42.7109375" style="27" customWidth="1"/>
    <col min="14082" max="14082" width="3.28515625" style="27" customWidth="1"/>
    <col min="14083" max="14083" width="9.7109375" style="27" customWidth="1"/>
    <col min="14084" max="14084" width="9.85546875" style="27" customWidth="1"/>
    <col min="14085" max="14085" width="14.85546875" style="27" customWidth="1"/>
    <col min="14086" max="14086" width="11.85546875" style="27" customWidth="1"/>
    <col min="14087" max="14334" width="9" style="27"/>
    <col min="14335" max="14335" width="3.42578125" style="27" customWidth="1"/>
    <col min="14336" max="14336" width="11.85546875" style="27" customWidth="1"/>
    <col min="14337" max="14337" width="42.7109375" style="27" customWidth="1"/>
    <col min="14338" max="14338" width="3.28515625" style="27" customWidth="1"/>
    <col min="14339" max="14339" width="9.7109375" style="27" customWidth="1"/>
    <col min="14340" max="14340" width="9.85546875" style="27" customWidth="1"/>
    <col min="14341" max="14341" width="14.85546875" style="27" customWidth="1"/>
    <col min="14342" max="14342" width="11.85546875" style="27" customWidth="1"/>
    <col min="14343" max="14590" width="9" style="27"/>
    <col min="14591" max="14591" width="3.42578125" style="27" customWidth="1"/>
    <col min="14592" max="14592" width="11.85546875" style="27" customWidth="1"/>
    <col min="14593" max="14593" width="42.7109375" style="27" customWidth="1"/>
    <col min="14594" max="14594" width="3.28515625" style="27" customWidth="1"/>
    <col min="14595" max="14595" width="9.7109375" style="27" customWidth="1"/>
    <col min="14596" max="14596" width="9.85546875" style="27" customWidth="1"/>
    <col min="14597" max="14597" width="14.85546875" style="27" customWidth="1"/>
    <col min="14598" max="14598" width="11.85546875" style="27" customWidth="1"/>
    <col min="14599" max="14846" width="9" style="27"/>
    <col min="14847" max="14847" width="3.42578125" style="27" customWidth="1"/>
    <col min="14848" max="14848" width="11.85546875" style="27" customWidth="1"/>
    <col min="14849" max="14849" width="42.7109375" style="27" customWidth="1"/>
    <col min="14850" max="14850" width="3.28515625" style="27" customWidth="1"/>
    <col min="14851" max="14851" width="9.7109375" style="27" customWidth="1"/>
    <col min="14852" max="14852" width="9.85546875" style="27" customWidth="1"/>
    <col min="14853" max="14853" width="14.85546875" style="27" customWidth="1"/>
    <col min="14854" max="14854" width="11.85546875" style="27" customWidth="1"/>
    <col min="14855" max="15102" width="9" style="27"/>
    <col min="15103" max="15103" width="3.42578125" style="27" customWidth="1"/>
    <col min="15104" max="15104" width="11.85546875" style="27" customWidth="1"/>
    <col min="15105" max="15105" width="42.7109375" style="27" customWidth="1"/>
    <col min="15106" max="15106" width="3.28515625" style="27" customWidth="1"/>
    <col min="15107" max="15107" width="9.7109375" style="27" customWidth="1"/>
    <col min="15108" max="15108" width="9.85546875" style="27" customWidth="1"/>
    <col min="15109" max="15109" width="14.85546875" style="27" customWidth="1"/>
    <col min="15110" max="15110" width="11.85546875" style="27" customWidth="1"/>
    <col min="15111" max="15358" width="9" style="27"/>
    <col min="15359" max="15359" width="3.42578125" style="27" customWidth="1"/>
    <col min="15360" max="15360" width="11.85546875" style="27" customWidth="1"/>
    <col min="15361" max="15361" width="42.7109375" style="27" customWidth="1"/>
    <col min="15362" max="15362" width="3.28515625" style="27" customWidth="1"/>
    <col min="15363" max="15363" width="9.7109375" style="27" customWidth="1"/>
    <col min="15364" max="15364" width="9.85546875" style="27" customWidth="1"/>
    <col min="15365" max="15365" width="14.85546875" style="27" customWidth="1"/>
    <col min="15366" max="15366" width="11.85546875" style="27" customWidth="1"/>
    <col min="15367" max="15614" width="9" style="27"/>
    <col min="15615" max="15615" width="3.42578125" style="27" customWidth="1"/>
    <col min="15616" max="15616" width="11.85546875" style="27" customWidth="1"/>
    <col min="15617" max="15617" width="42.7109375" style="27" customWidth="1"/>
    <col min="15618" max="15618" width="3.28515625" style="27" customWidth="1"/>
    <col min="15619" max="15619" width="9.7109375" style="27" customWidth="1"/>
    <col min="15620" max="15620" width="9.85546875" style="27" customWidth="1"/>
    <col min="15621" max="15621" width="14.85546875" style="27" customWidth="1"/>
    <col min="15622" max="15622" width="11.85546875" style="27" customWidth="1"/>
    <col min="15623" max="15870" width="9" style="27"/>
    <col min="15871" max="15871" width="3.42578125" style="27" customWidth="1"/>
    <col min="15872" max="15872" width="11.85546875" style="27" customWidth="1"/>
    <col min="15873" max="15873" width="42.7109375" style="27" customWidth="1"/>
    <col min="15874" max="15874" width="3.28515625" style="27" customWidth="1"/>
    <col min="15875" max="15875" width="9.7109375" style="27" customWidth="1"/>
    <col min="15876" max="15876" width="9.85546875" style="27" customWidth="1"/>
    <col min="15877" max="15877" width="14.85546875" style="27" customWidth="1"/>
    <col min="15878" max="15878" width="11.85546875" style="27" customWidth="1"/>
    <col min="15879" max="16126" width="9" style="27"/>
    <col min="16127" max="16127" width="3.42578125" style="27" customWidth="1"/>
    <col min="16128" max="16128" width="11.85546875" style="27" customWidth="1"/>
    <col min="16129" max="16129" width="42.7109375" style="27" customWidth="1"/>
    <col min="16130" max="16130" width="3.28515625" style="27" customWidth="1"/>
    <col min="16131" max="16131" width="9.7109375" style="27" customWidth="1"/>
    <col min="16132" max="16132" width="9.85546875" style="27" customWidth="1"/>
    <col min="16133" max="16133" width="14.85546875" style="27" customWidth="1"/>
    <col min="16134" max="16134" width="11.85546875" style="27" customWidth="1"/>
    <col min="16135" max="16384" width="9" style="27"/>
  </cols>
  <sheetData>
    <row r="1" spans="1:8" s="1" customFormat="1" ht="27.75" customHeight="1">
      <c r="A1" s="248" t="s">
        <v>24</v>
      </c>
      <c r="B1" s="249"/>
      <c r="C1" s="249"/>
      <c r="D1" s="249"/>
      <c r="E1" s="249"/>
      <c r="F1" s="249"/>
      <c r="G1" s="249"/>
      <c r="H1" s="249"/>
    </row>
    <row r="2" spans="1:8" s="1" customFormat="1" ht="12.75" customHeight="1">
      <c r="A2" s="2" t="s">
        <v>0</v>
      </c>
      <c r="B2" s="3"/>
      <c r="C2" s="3"/>
      <c r="D2" s="3"/>
      <c r="E2" s="3"/>
      <c r="F2" s="3"/>
      <c r="G2" s="3"/>
      <c r="H2" s="3"/>
    </row>
    <row r="3" spans="1:8" s="1" customFormat="1" ht="12.75" customHeight="1">
      <c r="A3" s="2" t="s">
        <v>46</v>
      </c>
      <c r="B3" s="3"/>
      <c r="C3" s="3"/>
      <c r="D3" s="3"/>
      <c r="E3" s="3"/>
      <c r="F3" s="3"/>
      <c r="G3" s="3"/>
      <c r="H3" s="3"/>
    </row>
    <row r="4" spans="1:8" s="1" customFormat="1" ht="13.5" customHeight="1">
      <c r="A4" s="4"/>
      <c r="B4" s="2"/>
      <c r="C4" s="4"/>
      <c r="D4" s="5"/>
      <c r="E4" s="5"/>
      <c r="F4" s="5"/>
      <c r="G4" s="5"/>
      <c r="H4" s="5"/>
    </row>
    <row r="5" spans="1:8" s="1" customFormat="1" ht="6.75" customHeight="1">
      <c r="A5" s="6"/>
      <c r="B5" s="7"/>
      <c r="C5" s="7"/>
      <c r="D5" s="7"/>
      <c r="E5" s="8"/>
      <c r="F5" s="8"/>
      <c r="G5" s="8"/>
      <c r="H5" s="8"/>
    </row>
    <row r="6" spans="1:8" s="1" customFormat="1" ht="12.75" customHeight="1">
      <c r="A6" s="3" t="s">
        <v>1</v>
      </c>
      <c r="B6" s="3"/>
      <c r="C6" s="3"/>
      <c r="D6" s="3"/>
      <c r="E6" s="3"/>
      <c r="F6" s="3"/>
      <c r="G6" s="3"/>
      <c r="H6" s="3"/>
    </row>
    <row r="7" spans="1:8" s="1" customFormat="1" ht="13.5" customHeight="1">
      <c r="A7" s="247" t="s">
        <v>622</v>
      </c>
      <c r="B7" s="3"/>
      <c r="C7" s="3"/>
      <c r="D7" s="3"/>
      <c r="E7" s="225" t="s">
        <v>618</v>
      </c>
      <c r="F7" s="3"/>
      <c r="G7" s="3"/>
      <c r="H7" s="3"/>
    </row>
    <row r="8" spans="1:8" s="1" customFormat="1" ht="13.5" customHeight="1">
      <c r="A8" s="250" t="s">
        <v>2</v>
      </c>
      <c r="B8" s="251"/>
      <c r="C8" s="251"/>
      <c r="D8" s="9"/>
      <c r="E8" s="247" t="s">
        <v>623</v>
      </c>
      <c r="F8" s="10"/>
      <c r="G8" s="10"/>
      <c r="H8" s="10"/>
    </row>
    <row r="9" spans="1:8" s="1" customFormat="1" ht="6.75" customHeight="1">
      <c r="A9" s="6"/>
      <c r="B9" s="6"/>
      <c r="C9" s="6"/>
      <c r="D9" s="6"/>
      <c r="E9" s="6"/>
      <c r="F9" s="6"/>
      <c r="G9" s="6"/>
      <c r="H9" s="6"/>
    </row>
    <row r="10" spans="1:8" s="1" customFormat="1" ht="28.5" customHeight="1">
      <c r="A10" s="11" t="s">
        <v>25</v>
      </c>
      <c r="B10" s="11" t="s">
        <v>26</v>
      </c>
      <c r="C10" s="11" t="s">
        <v>3</v>
      </c>
      <c r="D10" s="11" t="s">
        <v>27</v>
      </c>
      <c r="E10" s="11" t="s">
        <v>28</v>
      </c>
      <c r="F10" s="11" t="s">
        <v>29</v>
      </c>
      <c r="G10" s="11" t="s">
        <v>4</v>
      </c>
      <c r="H10" s="11" t="s">
        <v>5</v>
      </c>
    </row>
    <row r="11" spans="1:8" s="1" customFormat="1" ht="12.75" hidden="1" customHeight="1">
      <c r="A11" s="11" t="s">
        <v>6</v>
      </c>
      <c r="B11" s="11" t="s">
        <v>7</v>
      </c>
      <c r="C11" s="11" t="s">
        <v>8</v>
      </c>
      <c r="D11" s="11" t="s">
        <v>9</v>
      </c>
      <c r="E11" s="11" t="s">
        <v>10</v>
      </c>
      <c r="F11" s="11" t="s">
        <v>11</v>
      </c>
      <c r="G11" s="11" t="s">
        <v>12</v>
      </c>
      <c r="H11" s="11" t="s">
        <v>30</v>
      </c>
    </row>
    <row r="12" spans="1:8" s="1" customFormat="1" ht="3" customHeight="1">
      <c r="A12" s="6"/>
      <c r="B12" s="6"/>
      <c r="C12" s="6"/>
      <c r="D12" s="6"/>
      <c r="E12" s="6"/>
      <c r="F12" s="6"/>
      <c r="G12" s="6"/>
      <c r="H12" s="6"/>
    </row>
    <row r="13" spans="1:8" s="1" customFormat="1" ht="30.75" customHeight="1">
      <c r="A13" s="12"/>
      <c r="B13" s="13" t="s">
        <v>13</v>
      </c>
      <c r="C13" s="13" t="s">
        <v>14</v>
      </c>
      <c r="D13" s="13"/>
      <c r="E13" s="14"/>
      <c r="F13" s="14"/>
      <c r="G13" s="14">
        <f>G14</f>
        <v>0</v>
      </c>
      <c r="H13" s="14">
        <v>3.3899999999999998E-3</v>
      </c>
    </row>
    <row r="14" spans="1:8" s="1" customFormat="1" ht="28.5" customHeight="1">
      <c r="A14" s="15"/>
      <c r="B14" s="16" t="s">
        <v>15</v>
      </c>
      <c r="C14" s="16" t="s">
        <v>16</v>
      </c>
      <c r="D14" s="16"/>
      <c r="E14" s="17"/>
      <c r="F14" s="17"/>
      <c r="G14" s="17">
        <f>SUM(G15:G16)</f>
        <v>0</v>
      </c>
      <c r="H14" s="17">
        <v>3.3899999999999998E-3</v>
      </c>
    </row>
    <row r="15" spans="1:8" s="1" customFormat="1" ht="24" customHeight="1">
      <c r="A15" s="18">
        <v>1</v>
      </c>
      <c r="B15" s="19" t="s">
        <v>47</v>
      </c>
      <c r="C15" s="19" t="s">
        <v>48</v>
      </c>
      <c r="D15" s="19" t="s">
        <v>49</v>
      </c>
      <c r="E15" s="20">
        <v>150</v>
      </c>
      <c r="F15" s="20"/>
      <c r="G15" s="20">
        <f>E15*F15</f>
        <v>0</v>
      </c>
      <c r="H15" s="20">
        <v>1.14E-3</v>
      </c>
    </row>
    <row r="16" spans="1:8" s="1" customFormat="1" ht="24" customHeight="1">
      <c r="A16" s="18">
        <v>2</v>
      </c>
      <c r="B16" s="19" t="s">
        <v>50</v>
      </c>
      <c r="C16" s="19" t="s">
        <v>51</v>
      </c>
      <c r="D16" s="19" t="s">
        <v>49</v>
      </c>
      <c r="E16" s="20">
        <v>120</v>
      </c>
      <c r="F16" s="20"/>
      <c r="G16" s="20">
        <f>E16*F16</f>
        <v>0</v>
      </c>
      <c r="H16" s="20">
        <v>2.2499999999999998E-3</v>
      </c>
    </row>
    <row r="17" spans="1:8" s="1" customFormat="1" ht="24" customHeight="1">
      <c r="A17" s="226"/>
      <c r="B17" s="227"/>
      <c r="C17" s="227"/>
      <c r="D17" s="227"/>
      <c r="E17" s="228"/>
      <c r="F17" s="228"/>
      <c r="G17" s="228"/>
      <c r="H17" s="228"/>
    </row>
    <row r="18" spans="1:8" s="1" customFormat="1" ht="30.75" customHeight="1">
      <c r="A18" s="12"/>
      <c r="B18" s="13" t="s">
        <v>18</v>
      </c>
      <c r="C18" s="13" t="s">
        <v>19</v>
      </c>
      <c r="D18" s="13"/>
      <c r="E18" s="14"/>
      <c r="F18" s="14"/>
      <c r="G18" s="14">
        <f>G20</f>
        <v>0</v>
      </c>
      <c r="H18" s="14">
        <v>2.972E-2</v>
      </c>
    </row>
    <row r="19" spans="1:8" s="1" customFormat="1" ht="30.75" customHeight="1">
      <c r="A19" s="12"/>
      <c r="B19" s="13"/>
      <c r="C19" s="13"/>
      <c r="D19" s="13"/>
      <c r="E19" s="14"/>
      <c r="F19" s="14"/>
      <c r="G19" s="14"/>
      <c r="H19" s="14"/>
    </row>
    <row r="20" spans="1:8" s="1" customFormat="1" ht="28.5" customHeight="1">
      <c r="A20" s="15"/>
      <c r="B20" s="16" t="s">
        <v>52</v>
      </c>
      <c r="C20" s="16" t="s">
        <v>53</v>
      </c>
      <c r="D20" s="16"/>
      <c r="E20" s="17"/>
      <c r="F20" s="17"/>
      <c r="G20" s="229">
        <f>SUM(G21:G34)</f>
        <v>0</v>
      </c>
      <c r="H20" s="17">
        <v>2.972E-2</v>
      </c>
    </row>
    <row r="21" spans="1:8" s="1" customFormat="1" ht="24" customHeight="1">
      <c r="A21" s="18">
        <v>3</v>
      </c>
      <c r="B21" s="19" t="s">
        <v>54</v>
      </c>
      <c r="C21" s="19" t="s">
        <v>55</v>
      </c>
      <c r="D21" s="19" t="s">
        <v>35</v>
      </c>
      <c r="E21" s="20">
        <v>8</v>
      </c>
      <c r="F21" s="20"/>
      <c r="G21" s="20">
        <f>E21*F21</f>
        <v>0</v>
      </c>
      <c r="H21" s="20">
        <v>0</v>
      </c>
    </row>
    <row r="22" spans="1:8" s="1" customFormat="1" ht="13.5" customHeight="1">
      <c r="A22" s="28">
        <v>4</v>
      </c>
      <c r="B22" s="29" t="s">
        <v>56</v>
      </c>
      <c r="C22" s="29" t="s">
        <v>57</v>
      </c>
      <c r="D22" s="29" t="s">
        <v>35</v>
      </c>
      <c r="E22" s="30">
        <v>8</v>
      </c>
      <c r="F22" s="30"/>
      <c r="G22" s="20">
        <f t="shared" ref="G22:G34" si="0">E22*F22</f>
        <v>0</v>
      </c>
      <c r="H22" s="30">
        <v>1.2E-2</v>
      </c>
    </row>
    <row r="23" spans="1:8" s="1" customFormat="1" ht="13.5" customHeight="1">
      <c r="A23" s="18">
        <v>5</v>
      </c>
      <c r="B23" s="19" t="s">
        <v>58</v>
      </c>
      <c r="C23" s="19" t="s">
        <v>59</v>
      </c>
      <c r="D23" s="19" t="s">
        <v>34</v>
      </c>
      <c r="E23" s="20">
        <v>32</v>
      </c>
      <c r="F23" s="20"/>
      <c r="G23" s="20">
        <f t="shared" si="0"/>
        <v>0</v>
      </c>
      <c r="H23" s="20">
        <v>0</v>
      </c>
    </row>
    <row r="24" spans="1:8" s="1" customFormat="1" ht="24" customHeight="1">
      <c r="A24" s="28">
        <v>6</v>
      </c>
      <c r="B24" s="29" t="s">
        <v>60</v>
      </c>
      <c r="C24" s="29" t="s">
        <v>61</v>
      </c>
      <c r="D24" s="29" t="s">
        <v>34</v>
      </c>
      <c r="E24" s="30">
        <v>46</v>
      </c>
      <c r="F24" s="30"/>
      <c r="G24" s="20">
        <f t="shared" si="0"/>
        <v>0</v>
      </c>
      <c r="H24" s="30">
        <v>5.9199999999999999E-3</v>
      </c>
    </row>
    <row r="25" spans="1:8" s="1" customFormat="1" ht="13.5" customHeight="1">
      <c r="A25" s="18">
        <v>7</v>
      </c>
      <c r="B25" s="19" t="s">
        <v>62</v>
      </c>
      <c r="C25" s="19" t="s">
        <v>63</v>
      </c>
      <c r="D25" s="19" t="s">
        <v>35</v>
      </c>
      <c r="E25" s="20">
        <v>16</v>
      </c>
      <c r="F25" s="20"/>
      <c r="G25" s="20">
        <f t="shared" si="0"/>
        <v>0</v>
      </c>
      <c r="H25" s="20">
        <v>0</v>
      </c>
    </row>
    <row r="26" spans="1:8" s="1" customFormat="1" ht="13.5" customHeight="1">
      <c r="A26" s="28">
        <v>8</v>
      </c>
      <c r="B26" s="29" t="s">
        <v>64</v>
      </c>
      <c r="C26" s="29" t="s">
        <v>65</v>
      </c>
      <c r="D26" s="29" t="s">
        <v>35</v>
      </c>
      <c r="E26" s="30">
        <v>16</v>
      </c>
      <c r="F26" s="30"/>
      <c r="G26" s="20">
        <f t="shared" si="0"/>
        <v>0</v>
      </c>
      <c r="H26" s="30">
        <v>1.6000000000000001E-3</v>
      </c>
    </row>
    <row r="27" spans="1:8" s="1" customFormat="1" ht="24" customHeight="1">
      <c r="A27" s="18">
        <v>9</v>
      </c>
      <c r="B27" s="19" t="s">
        <v>66</v>
      </c>
      <c r="C27" s="19" t="s">
        <v>67</v>
      </c>
      <c r="D27" s="19" t="s">
        <v>35</v>
      </c>
      <c r="E27" s="20">
        <v>8</v>
      </c>
      <c r="F27" s="20"/>
      <c r="G27" s="20">
        <f t="shared" si="0"/>
        <v>0</v>
      </c>
      <c r="H27" s="20">
        <v>0</v>
      </c>
    </row>
    <row r="28" spans="1:8" s="1" customFormat="1" ht="24" customHeight="1">
      <c r="A28" s="28">
        <v>10</v>
      </c>
      <c r="B28" s="29" t="s">
        <v>68</v>
      </c>
      <c r="C28" s="29" t="s">
        <v>69</v>
      </c>
      <c r="D28" s="29" t="s">
        <v>35</v>
      </c>
      <c r="E28" s="30">
        <v>8</v>
      </c>
      <c r="F28" s="30"/>
      <c r="G28" s="20">
        <f t="shared" si="0"/>
        <v>0</v>
      </c>
      <c r="H28" s="30">
        <v>4.0000000000000002E-4</v>
      </c>
    </row>
    <row r="29" spans="1:8" s="1" customFormat="1" ht="13.5" customHeight="1">
      <c r="A29" s="18">
        <v>11</v>
      </c>
      <c r="B29" s="19" t="s">
        <v>70</v>
      </c>
      <c r="C29" s="19" t="s">
        <v>71</v>
      </c>
      <c r="D29" s="19" t="s">
        <v>35</v>
      </c>
      <c r="E29" s="20">
        <v>6</v>
      </c>
      <c r="F29" s="20"/>
      <c r="G29" s="20">
        <f t="shared" si="0"/>
        <v>0</v>
      </c>
      <c r="H29" s="20">
        <v>0</v>
      </c>
    </row>
    <row r="30" spans="1:8" s="1" customFormat="1" ht="24" customHeight="1">
      <c r="A30" s="28">
        <v>12</v>
      </c>
      <c r="B30" s="29" t="s">
        <v>72</v>
      </c>
      <c r="C30" s="29" t="s">
        <v>73</v>
      </c>
      <c r="D30" s="29" t="s">
        <v>35</v>
      </c>
      <c r="E30" s="30">
        <v>6</v>
      </c>
      <c r="F30" s="30"/>
      <c r="G30" s="20">
        <f t="shared" si="0"/>
        <v>0</v>
      </c>
      <c r="H30" s="30">
        <v>9.5999999999999992E-3</v>
      </c>
    </row>
    <row r="31" spans="1:8" s="1" customFormat="1" ht="24" customHeight="1">
      <c r="A31" s="18">
        <v>13</v>
      </c>
      <c r="B31" s="19" t="s">
        <v>74</v>
      </c>
      <c r="C31" s="19" t="s">
        <v>75</v>
      </c>
      <c r="D31" s="19" t="s">
        <v>35</v>
      </c>
      <c r="E31" s="20">
        <v>8</v>
      </c>
      <c r="F31" s="20"/>
      <c r="G31" s="20">
        <f t="shared" si="0"/>
        <v>0</v>
      </c>
      <c r="H31" s="20">
        <v>0</v>
      </c>
    </row>
    <row r="32" spans="1:8" s="1" customFormat="1" ht="24" customHeight="1">
      <c r="A32" s="28">
        <v>14</v>
      </c>
      <c r="B32" s="29" t="s">
        <v>76</v>
      </c>
      <c r="C32" s="29" t="s">
        <v>77</v>
      </c>
      <c r="D32" s="29" t="s">
        <v>35</v>
      </c>
      <c r="E32" s="30">
        <v>8</v>
      </c>
      <c r="F32" s="30"/>
      <c r="G32" s="20">
        <f t="shared" si="0"/>
        <v>0</v>
      </c>
      <c r="H32" s="30">
        <v>2.0000000000000001E-4</v>
      </c>
    </row>
    <row r="33" spans="1:8" s="1" customFormat="1" ht="24" customHeight="1">
      <c r="A33" s="18">
        <v>15</v>
      </c>
      <c r="B33" s="19" t="s">
        <v>78</v>
      </c>
      <c r="C33" s="19" t="s">
        <v>79</v>
      </c>
      <c r="D33" s="19" t="s">
        <v>80</v>
      </c>
      <c r="E33" s="20">
        <v>2</v>
      </c>
      <c r="F33" s="20"/>
      <c r="G33" s="20">
        <f t="shared" si="0"/>
        <v>0</v>
      </c>
      <c r="H33" s="20">
        <v>0</v>
      </c>
    </row>
    <row r="34" spans="1:8" s="1" customFormat="1" ht="24" customHeight="1">
      <c r="A34" s="18">
        <v>16</v>
      </c>
      <c r="B34" s="19" t="s">
        <v>81</v>
      </c>
      <c r="C34" s="19" t="s">
        <v>82</v>
      </c>
      <c r="D34" s="19" t="s">
        <v>36</v>
      </c>
      <c r="E34" s="20">
        <v>0</v>
      </c>
      <c r="F34" s="20"/>
      <c r="G34" s="20">
        <f t="shared" si="0"/>
        <v>0</v>
      </c>
      <c r="H34" s="20">
        <v>0</v>
      </c>
    </row>
    <row r="35" spans="1:8" s="1" customFormat="1" ht="30.75" customHeight="1">
      <c r="A35" s="21"/>
      <c r="B35" s="22"/>
      <c r="C35" s="22" t="s">
        <v>23</v>
      </c>
      <c r="D35" s="22"/>
      <c r="E35" s="23"/>
      <c r="F35" s="23"/>
      <c r="G35" s="23">
        <f>G13+G18</f>
        <v>0</v>
      </c>
      <c r="H35" s="23">
        <v>3.3110000000000001E-2</v>
      </c>
    </row>
  </sheetData>
  <mergeCells count="2">
    <mergeCell ref="A1:H1"/>
    <mergeCell ref="A8:C8"/>
  </mergeCells>
  <pageMargins left="0.39370079040527345" right="0.39370079040527345" top="0.7874015808105469" bottom="0.7874015808105469" header="0" footer="0"/>
  <pageSetup paperSize="9" scale="96" fitToHeight="100" orientation="portrait" blackAndWhite="1" horizontalDpi="0" verticalDpi="0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Rozpočet - ZTI</vt:lpstr>
      <vt:lpstr>Rozpočet-Vykurovanie</vt:lpstr>
      <vt:lpstr>Rozpočet-Elektro a bleskozv.</vt:lpstr>
      <vt:lpstr>Rozpočet- VZT</vt:lpstr>
      <vt:lpstr>'Rozpočet- VZT'!Názvy_tlače</vt:lpstr>
      <vt:lpstr>'Rozpočet-Elektro a bleskozv.'!Názvy_tlače</vt:lpstr>
      <vt:lpstr>'Rozpočet-Vykurovanie'!Oblasť_tlače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Paulovic</dc:creator>
  <cp:lastModifiedBy>admin</cp:lastModifiedBy>
  <dcterms:created xsi:type="dcterms:W3CDTF">2020-01-30T08:39:58Z</dcterms:created>
  <dcterms:modified xsi:type="dcterms:W3CDTF">2021-09-02T18:59:59Z</dcterms:modified>
</cp:coreProperties>
</file>