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Y:\VŠEOBECNE OBCE (PD, EA)\S\Skároš\Obecný úrad\20211203 rozpočet\"/>
    </mc:Choice>
  </mc:AlternateContent>
  <xr:revisionPtr revIDLastSave="0" documentId="13_ncr:1_{6E4B25A0-D9A9-44B2-9B77-988FF6675E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01 - Zateplenie fasády" sheetId="2" r:id="rId2"/>
    <sheet name="01a - Výmena výplňových k..." sheetId="3" r:id="rId3"/>
    <sheet name="01b - Zateplenie stropnej..." sheetId="4" r:id="rId4"/>
    <sheet name="01c - Ostatné - neoprávne..." sheetId="5" r:id="rId5"/>
    <sheet name="02 - Vykurovanie" sheetId="6" r:id="rId6"/>
    <sheet name="03 - ELI" sheetId="7" r:id="rId7"/>
    <sheet name="04 - Fotovoltický lokálny..." sheetId="8" r:id="rId8"/>
    <sheet name="03a - VZT" sheetId="9" r:id="rId9"/>
    <sheet name="05 - Nabíjačka" sheetId="10" r:id="rId10"/>
    <sheet name="06 - Bleskozvod" sheetId="11" r:id="rId11"/>
  </sheets>
  <definedNames>
    <definedName name="_xlnm._FilterDatabase" localSheetId="1" hidden="1">'01 - Zateplenie fasády'!$C$126:$K$173</definedName>
    <definedName name="_xlnm._FilterDatabase" localSheetId="2" hidden="1">'01a - Výmena výplňových k...'!$C$122:$K$166</definedName>
    <definedName name="_xlnm._FilterDatabase" localSheetId="3" hidden="1">'01b - Zateplenie stropnej...'!$C$121:$K$155</definedName>
    <definedName name="_xlnm._FilterDatabase" localSheetId="4" hidden="1">'01c - Ostatné - neoprávne...'!$C$129:$K$201</definedName>
    <definedName name="_xlnm._FilterDatabase" localSheetId="5" hidden="1">'02 - Vykurovanie'!$C$128:$K$238</definedName>
    <definedName name="_xlnm._FilterDatabase" localSheetId="6" hidden="1">'03 - ELI'!$C$119:$K$175</definedName>
    <definedName name="_xlnm._FilterDatabase" localSheetId="8" hidden="1">'03a - VZT'!$C$121:$K$153</definedName>
    <definedName name="_xlnm._FilterDatabase" localSheetId="7" hidden="1">'04 - Fotovoltický lokálny...'!$C$119:$K$159</definedName>
    <definedName name="_xlnm._FilterDatabase" localSheetId="9" hidden="1">'05 - Nabíjačka'!$C$117:$K$130</definedName>
    <definedName name="_xlnm._FilterDatabase" localSheetId="10" hidden="1">'06 - Bleskozvod'!$C$120:$K$155</definedName>
    <definedName name="_xlnm.Print_Titles" localSheetId="1">'01 - Zateplenie fasády'!$126:$126</definedName>
    <definedName name="_xlnm.Print_Titles" localSheetId="2">'01a - Výmena výplňových k...'!$122:$122</definedName>
    <definedName name="_xlnm.Print_Titles" localSheetId="3">'01b - Zateplenie stropnej...'!$121:$121</definedName>
    <definedName name="_xlnm.Print_Titles" localSheetId="4">'01c - Ostatné - neoprávne...'!$129:$129</definedName>
    <definedName name="_xlnm.Print_Titles" localSheetId="5">'02 - Vykurovanie'!$128:$128</definedName>
    <definedName name="_xlnm.Print_Titles" localSheetId="6">'03 - ELI'!$119:$119</definedName>
    <definedName name="_xlnm.Print_Titles" localSheetId="8">'03a - VZT'!$121:$121</definedName>
    <definedName name="_xlnm.Print_Titles" localSheetId="7">'04 - Fotovoltický lokálny...'!$119:$119</definedName>
    <definedName name="_xlnm.Print_Titles" localSheetId="9">'05 - Nabíjačka'!$117:$117</definedName>
    <definedName name="_xlnm.Print_Titles" localSheetId="10">'06 - Bleskozvod'!$120:$120</definedName>
    <definedName name="_xlnm.Print_Titles" localSheetId="0">'Rekapitulácia stavby'!$92:$92</definedName>
    <definedName name="_xlnm.Print_Area" localSheetId="1">'01 - Zateplenie fasády'!$C$4:$J$76,'01 - Zateplenie fasády'!$C$82:$J$108,'01 - Zateplenie fasády'!$C$114:$J$173</definedName>
    <definedName name="_xlnm.Print_Area" localSheetId="2">'01a - Výmena výplňových k...'!$C$4:$J$76,'01a - Výmena výplňových k...'!$C$82:$J$104,'01a - Výmena výplňových k...'!$C$110:$J$166</definedName>
    <definedName name="_xlnm.Print_Area" localSheetId="3">'01b - Zateplenie stropnej...'!$C$4:$J$76,'01b - Zateplenie stropnej...'!$C$82:$J$103,'01b - Zateplenie stropnej...'!$C$109:$J$155</definedName>
    <definedName name="_xlnm.Print_Area" localSheetId="4">'01c - Ostatné - neoprávne...'!$C$4:$J$76,'01c - Ostatné - neoprávne...'!$C$82:$J$111,'01c - Ostatné - neoprávne...'!$C$117:$J$201</definedName>
    <definedName name="_xlnm.Print_Area" localSheetId="5">'02 - Vykurovanie'!$C$4:$J$76,'02 - Vykurovanie'!$C$82:$J$110,'02 - Vykurovanie'!$C$116:$J$238</definedName>
    <definedName name="_xlnm.Print_Area" localSheetId="6">'03 - ELI'!$C$4:$J$76,'03 - ELI'!$C$82:$J$101,'03 - ELI'!$C$107:$J$175</definedName>
    <definedName name="_xlnm.Print_Area" localSheetId="8">'03a - VZT'!$C$4:$J$76,'03a - VZT'!$C$82:$J$103,'03a - VZT'!$C$109:$J$153</definedName>
    <definedName name="_xlnm.Print_Area" localSheetId="7">'04 - Fotovoltický lokálny...'!$C$4:$J$76,'04 - Fotovoltický lokálny...'!$C$82:$J$101,'04 - Fotovoltický lokálny...'!$C$107:$J$159</definedName>
    <definedName name="_xlnm.Print_Area" localSheetId="9">'05 - Nabíjačka'!$C$4:$J$76,'05 - Nabíjačka'!$C$82:$J$99,'05 - Nabíjačka'!$C$105:$J$130</definedName>
    <definedName name="_xlnm.Print_Area" localSheetId="10">'06 - Bleskozvod'!$C$4:$J$76,'06 - Bleskozvod'!$C$82:$J$102,'06 - Bleskozvod'!$C$108:$J$155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7" i="3" l="1"/>
  <c r="J37" i="11"/>
  <c r="J36" i="11"/>
  <c r="AY104" i="1"/>
  <c r="J35" i="11"/>
  <c r="AX104" i="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2" i="11"/>
  <c r="BH152" i="11"/>
  <c r="BG152" i="11"/>
  <c r="BE152" i="11"/>
  <c r="T152" i="11"/>
  <c r="T151" i="11" s="1"/>
  <c r="R152" i="11"/>
  <c r="R151" i="11" s="1"/>
  <c r="P152" i="11"/>
  <c r="P151" i="11" s="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F115" i="11"/>
  <c r="E113" i="11"/>
  <c r="F89" i="11"/>
  <c r="E87" i="11"/>
  <c r="J24" i="11"/>
  <c r="E24" i="11"/>
  <c r="J92" i="11" s="1"/>
  <c r="J23" i="11"/>
  <c r="J21" i="11"/>
  <c r="E21" i="11"/>
  <c r="J91" i="11" s="1"/>
  <c r="J20" i="11"/>
  <c r="J18" i="11"/>
  <c r="E18" i="11"/>
  <c r="F118" i="11" s="1"/>
  <c r="J17" i="11"/>
  <c r="J15" i="11"/>
  <c r="E15" i="11"/>
  <c r="F117" i="11" s="1"/>
  <c r="J14" i="11"/>
  <c r="J12" i="11"/>
  <c r="J115" i="11"/>
  <c r="E7" i="11"/>
  <c r="E111" i="11"/>
  <c r="J37" i="10"/>
  <c r="J36" i="10"/>
  <c r="AY103" i="1" s="1"/>
  <c r="J35" i="10"/>
  <c r="AX103" i="1" s="1"/>
  <c r="BI130" i="10"/>
  <c r="BH130" i="10"/>
  <c r="BG130" i="10"/>
  <c r="BE130" i="10"/>
  <c r="T130" i="10"/>
  <c r="T129" i="10" s="1"/>
  <c r="R130" i="10"/>
  <c r="R129" i="10" s="1"/>
  <c r="P130" i="10"/>
  <c r="P129" i="10" s="1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BI123" i="10"/>
  <c r="BH123" i="10"/>
  <c r="BG123" i="10"/>
  <c r="BE123" i="10"/>
  <c r="T123" i="10"/>
  <c r="R123" i="10"/>
  <c r="P123" i="10"/>
  <c r="BI122" i="10"/>
  <c r="BH122" i="10"/>
  <c r="BG122" i="10"/>
  <c r="BE122" i="10"/>
  <c r="T122" i="10"/>
  <c r="R122" i="10"/>
  <c r="P122" i="10"/>
  <c r="BI121" i="10"/>
  <c r="BH121" i="10"/>
  <c r="BG121" i="10"/>
  <c r="BE121" i="10"/>
  <c r="T121" i="10"/>
  <c r="R121" i="10"/>
  <c r="P121" i="10"/>
  <c r="BI120" i="10"/>
  <c r="BH120" i="10"/>
  <c r="BG120" i="10"/>
  <c r="BE120" i="10"/>
  <c r="T120" i="10"/>
  <c r="R120" i="10"/>
  <c r="P120" i="10"/>
  <c r="F112" i="10"/>
  <c r="E110" i="10"/>
  <c r="F89" i="10"/>
  <c r="E87" i="10"/>
  <c r="J24" i="10"/>
  <c r="E24" i="10"/>
  <c r="J115" i="10" s="1"/>
  <c r="J23" i="10"/>
  <c r="J21" i="10"/>
  <c r="E21" i="10"/>
  <c r="J114" i="10" s="1"/>
  <c r="J20" i="10"/>
  <c r="J18" i="10"/>
  <c r="E18" i="10"/>
  <c r="F115" i="10" s="1"/>
  <c r="J17" i="10"/>
  <c r="J15" i="10"/>
  <c r="E15" i="10"/>
  <c r="F91" i="10" s="1"/>
  <c r="J14" i="10"/>
  <c r="J12" i="10"/>
  <c r="J89" i="10"/>
  <c r="E7" i="10"/>
  <c r="E85" i="10"/>
  <c r="J37" i="9"/>
  <c r="J36" i="9"/>
  <c r="AY102" i="1" s="1"/>
  <c r="J35" i="9"/>
  <c r="AX102" i="1" s="1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5" i="9"/>
  <c r="BH125" i="9"/>
  <c r="BG125" i="9"/>
  <c r="BE125" i="9"/>
  <c r="T125" i="9"/>
  <c r="T124" i="9" s="1"/>
  <c r="T123" i="9" s="1"/>
  <c r="R125" i="9"/>
  <c r="R124" i="9" s="1"/>
  <c r="R123" i="9" s="1"/>
  <c r="P125" i="9"/>
  <c r="P124" i="9" s="1"/>
  <c r="P123" i="9" s="1"/>
  <c r="F116" i="9"/>
  <c r="E114" i="9"/>
  <c r="F89" i="9"/>
  <c r="E87" i="9"/>
  <c r="J24" i="9"/>
  <c r="E24" i="9"/>
  <c r="J92" i="9" s="1"/>
  <c r="J23" i="9"/>
  <c r="J21" i="9"/>
  <c r="E21" i="9"/>
  <c r="J118" i="9" s="1"/>
  <c r="J20" i="9"/>
  <c r="J18" i="9"/>
  <c r="E18" i="9"/>
  <c r="F119" i="9" s="1"/>
  <c r="J17" i="9"/>
  <c r="J15" i="9"/>
  <c r="E15" i="9"/>
  <c r="F91" i="9" s="1"/>
  <c r="J14" i="9"/>
  <c r="J12" i="9"/>
  <c r="J89" i="9"/>
  <c r="E7" i="9"/>
  <c r="E112" i="9"/>
  <c r="J37" i="8"/>
  <c r="J36" i="8"/>
  <c r="AY101" i="1" s="1"/>
  <c r="J35" i="8"/>
  <c r="AX101" i="1" s="1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F114" i="8"/>
  <c r="E112" i="8"/>
  <c r="F89" i="8"/>
  <c r="E87" i="8"/>
  <c r="J24" i="8"/>
  <c r="E24" i="8"/>
  <c r="J92" i="8" s="1"/>
  <c r="J23" i="8"/>
  <c r="J21" i="8"/>
  <c r="E21" i="8"/>
  <c r="J116" i="8" s="1"/>
  <c r="J20" i="8"/>
  <c r="J18" i="8"/>
  <c r="E18" i="8"/>
  <c r="F92" i="8" s="1"/>
  <c r="J17" i="8"/>
  <c r="J15" i="8"/>
  <c r="E15" i="8"/>
  <c r="F116" i="8" s="1"/>
  <c r="J14" i="8"/>
  <c r="J12" i="8"/>
  <c r="J114" i="8"/>
  <c r="E7" i="8"/>
  <c r="E85" i="8"/>
  <c r="J37" i="7"/>
  <c r="J36" i="7"/>
  <c r="AY100" i="1" s="1"/>
  <c r="J35" i="7"/>
  <c r="AX100" i="1" s="1"/>
  <c r="BI175" i="7"/>
  <c r="BH175" i="7"/>
  <c r="BG175" i="7"/>
  <c r="BE175" i="7"/>
  <c r="T175" i="7"/>
  <c r="T174" i="7" s="1"/>
  <c r="R175" i="7"/>
  <c r="R174" i="7" s="1"/>
  <c r="P175" i="7"/>
  <c r="P174" i="7" s="1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F114" i="7"/>
  <c r="E112" i="7"/>
  <c r="F89" i="7"/>
  <c r="E87" i="7"/>
  <c r="J24" i="7"/>
  <c r="E24" i="7"/>
  <c r="J117" i="7"/>
  <c r="J23" i="7"/>
  <c r="J21" i="7"/>
  <c r="E21" i="7"/>
  <c r="J116" i="7" s="1"/>
  <c r="J20" i="7"/>
  <c r="J18" i="7"/>
  <c r="E18" i="7"/>
  <c r="F117" i="7" s="1"/>
  <c r="J17" i="7"/>
  <c r="J15" i="7"/>
  <c r="E15" i="7"/>
  <c r="F116" i="7" s="1"/>
  <c r="J14" i="7"/>
  <c r="J12" i="7"/>
  <c r="J89" i="7"/>
  <c r="E7" i="7"/>
  <c r="E110" i="7"/>
  <c r="J37" i="6"/>
  <c r="J36" i="6"/>
  <c r="AY99" i="1" s="1"/>
  <c r="J35" i="6"/>
  <c r="AX99" i="1" s="1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4" i="6"/>
  <c r="BH234" i="6"/>
  <c r="BG234" i="6"/>
  <c r="BE234" i="6"/>
  <c r="T234" i="6"/>
  <c r="R234" i="6"/>
  <c r="P234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2" i="6"/>
  <c r="BH202" i="6"/>
  <c r="BG202" i="6"/>
  <c r="BE202" i="6"/>
  <c r="T202" i="6"/>
  <c r="R202" i="6"/>
  <c r="P202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69" i="6"/>
  <c r="BH169" i="6"/>
  <c r="BG169" i="6"/>
  <c r="BE169" i="6"/>
  <c r="T169" i="6"/>
  <c r="R169" i="6"/>
  <c r="P169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3" i="6"/>
  <c r="BH163" i="6"/>
  <c r="BG163" i="6"/>
  <c r="BE163" i="6"/>
  <c r="T163" i="6"/>
  <c r="R163" i="6"/>
  <c r="P163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T146" i="6"/>
  <c r="R147" i="6"/>
  <c r="R146" i="6"/>
  <c r="P147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T131" i="6"/>
  <c r="R132" i="6"/>
  <c r="R131" i="6" s="1"/>
  <c r="P132" i="6"/>
  <c r="P131" i="6" s="1"/>
  <c r="F123" i="6"/>
  <c r="E121" i="6"/>
  <c r="F89" i="6"/>
  <c r="E87" i="6"/>
  <c r="J24" i="6"/>
  <c r="E24" i="6"/>
  <c r="J126" i="6" s="1"/>
  <c r="J23" i="6"/>
  <c r="J21" i="6"/>
  <c r="E21" i="6"/>
  <c r="J91" i="6" s="1"/>
  <c r="J20" i="6"/>
  <c r="J18" i="6"/>
  <c r="E18" i="6"/>
  <c r="F126" i="6" s="1"/>
  <c r="J17" i="6"/>
  <c r="J15" i="6"/>
  <c r="E15" i="6"/>
  <c r="F125" i="6" s="1"/>
  <c r="J14" i="6"/>
  <c r="J12" i="6"/>
  <c r="J123" i="6"/>
  <c r="E7" i="6"/>
  <c r="E119" i="6"/>
  <c r="J37" i="5"/>
  <c r="J36" i="5"/>
  <c r="AY98" i="1" s="1"/>
  <c r="J35" i="5"/>
  <c r="AX98" i="1" s="1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8" i="5"/>
  <c r="BH178" i="5"/>
  <c r="BG178" i="5"/>
  <c r="BE178" i="5"/>
  <c r="T178" i="5"/>
  <c r="T177" i="5"/>
  <c r="R178" i="5"/>
  <c r="R177" i="5"/>
  <c r="P178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2" i="5"/>
  <c r="BH172" i="5"/>
  <c r="BG172" i="5"/>
  <c r="BE172" i="5"/>
  <c r="T172" i="5"/>
  <c r="T171" i="5"/>
  <c r="R172" i="5"/>
  <c r="R171" i="5" s="1"/>
  <c r="P172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T131" i="5"/>
  <c r="R132" i="5"/>
  <c r="R131" i="5"/>
  <c r="P132" i="5"/>
  <c r="P131" i="5"/>
  <c r="F124" i="5"/>
  <c r="E122" i="5"/>
  <c r="F89" i="5"/>
  <c r="E87" i="5"/>
  <c r="J24" i="5"/>
  <c r="E24" i="5"/>
  <c r="J127" i="5" s="1"/>
  <c r="J23" i="5"/>
  <c r="J21" i="5"/>
  <c r="E21" i="5"/>
  <c r="J91" i="5" s="1"/>
  <c r="J20" i="5"/>
  <c r="J18" i="5"/>
  <c r="E18" i="5"/>
  <c r="F127" i="5" s="1"/>
  <c r="J17" i="5"/>
  <c r="J15" i="5"/>
  <c r="E15" i="5"/>
  <c r="F91" i="5" s="1"/>
  <c r="J14" i="5"/>
  <c r="J12" i="5"/>
  <c r="J89" i="5"/>
  <c r="E7" i="5"/>
  <c r="E85" i="5"/>
  <c r="J37" i="4"/>
  <c r="J36" i="4"/>
  <c r="AY97" i="1" s="1"/>
  <c r="J35" i="4"/>
  <c r="AX97" i="1" s="1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6" i="4"/>
  <c r="E114" i="4"/>
  <c r="F89" i="4"/>
  <c r="E87" i="4"/>
  <c r="J24" i="4"/>
  <c r="E24" i="4"/>
  <c r="J119" i="4" s="1"/>
  <c r="J23" i="4"/>
  <c r="J21" i="4"/>
  <c r="E21" i="4"/>
  <c r="J91" i="4" s="1"/>
  <c r="J20" i="4"/>
  <c r="J18" i="4"/>
  <c r="E18" i="4"/>
  <c r="F119" i="4" s="1"/>
  <c r="J17" i="4"/>
  <c r="J15" i="4"/>
  <c r="E15" i="4"/>
  <c r="F118" i="4" s="1"/>
  <c r="J14" i="4"/>
  <c r="J12" i="4"/>
  <c r="J116" i="4"/>
  <c r="E7" i="4"/>
  <c r="E85" i="4"/>
  <c r="J37" i="3"/>
  <c r="J36" i="3"/>
  <c r="AY96" i="1" s="1"/>
  <c r="J35" i="3"/>
  <c r="AX96" i="1" s="1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T137" i="3"/>
  <c r="R138" i="3"/>
  <c r="R137" i="3"/>
  <c r="P138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F117" i="3"/>
  <c r="E115" i="3"/>
  <c r="F89" i="3"/>
  <c r="E87" i="3"/>
  <c r="J24" i="3"/>
  <c r="E24" i="3"/>
  <c r="J92" i="3"/>
  <c r="J23" i="3"/>
  <c r="J21" i="3"/>
  <c r="E21" i="3"/>
  <c r="J119" i="3"/>
  <c r="J20" i="3"/>
  <c r="J18" i="3"/>
  <c r="E18" i="3"/>
  <c r="F92" i="3"/>
  <c r="J17" i="3"/>
  <c r="J15" i="3"/>
  <c r="E15" i="3"/>
  <c r="F91" i="3"/>
  <c r="J14" i="3"/>
  <c r="J12" i="3"/>
  <c r="J89" i="3" s="1"/>
  <c r="E7" i="3"/>
  <c r="E85" i="3" s="1"/>
  <c r="J37" i="2"/>
  <c r="J36" i="2"/>
  <c r="AY95" i="1"/>
  <c r="J35" i="2"/>
  <c r="AX95" i="1"/>
  <c r="BI173" i="2"/>
  <c r="BH173" i="2"/>
  <c r="BG173" i="2"/>
  <c r="BE173" i="2"/>
  <c r="T173" i="2"/>
  <c r="T172" i="2"/>
  <c r="T171" i="2" s="1"/>
  <c r="R173" i="2"/>
  <c r="R172" i="2" s="1"/>
  <c r="R171" i="2" s="1"/>
  <c r="P173" i="2"/>
  <c r="P172" i="2"/>
  <c r="P171" i="2" s="1"/>
  <c r="BI170" i="2"/>
  <c r="BH170" i="2"/>
  <c r="BG170" i="2"/>
  <c r="BE170" i="2"/>
  <c r="T170" i="2"/>
  <c r="T169" i="2" s="1"/>
  <c r="R170" i="2"/>
  <c r="R169" i="2" s="1"/>
  <c r="P170" i="2"/>
  <c r="P169" i="2" s="1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T161" i="2" s="1"/>
  <c r="R162" i="2"/>
  <c r="R161" i="2" s="1"/>
  <c r="P162" i="2"/>
  <c r="P161" i="2" s="1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F121" i="2"/>
  <c r="E119" i="2"/>
  <c r="F89" i="2"/>
  <c r="E87" i="2"/>
  <c r="J24" i="2"/>
  <c r="E24" i="2"/>
  <c r="J124" i="2" s="1"/>
  <c r="J23" i="2"/>
  <c r="J21" i="2"/>
  <c r="E21" i="2"/>
  <c r="J91" i="2" s="1"/>
  <c r="J20" i="2"/>
  <c r="J18" i="2"/>
  <c r="E18" i="2"/>
  <c r="F124" i="2" s="1"/>
  <c r="J17" i="2"/>
  <c r="J15" i="2"/>
  <c r="E15" i="2"/>
  <c r="F91" i="2" s="1"/>
  <c r="J14" i="2"/>
  <c r="J12" i="2"/>
  <c r="J121" i="2"/>
  <c r="E7" i="2"/>
  <c r="E117" i="2"/>
  <c r="L90" i="1"/>
  <c r="AM90" i="1"/>
  <c r="AM89" i="1"/>
  <c r="L89" i="1"/>
  <c r="AM87" i="1"/>
  <c r="L87" i="1"/>
  <c r="L85" i="1"/>
  <c r="L84" i="1"/>
  <c r="J168" i="2"/>
  <c r="J159" i="2"/>
  <c r="J155" i="2"/>
  <c r="BK135" i="2"/>
  <c r="BK132" i="2"/>
  <c r="BK148" i="2"/>
  <c r="J135" i="2"/>
  <c r="BK131" i="2"/>
  <c r="BK161" i="3"/>
  <c r="J161" i="3"/>
  <c r="BK135" i="3"/>
  <c r="BK159" i="3"/>
  <c r="J149" i="3"/>
  <c r="J130" i="3"/>
  <c r="BK138" i="3"/>
  <c r="J163" i="3"/>
  <c r="J136" i="3"/>
  <c r="BK128" i="3"/>
  <c r="J145" i="3"/>
  <c r="J154" i="4"/>
  <c r="BK155" i="4"/>
  <c r="BK148" i="4"/>
  <c r="BK137" i="5"/>
  <c r="BK157" i="5"/>
  <c r="J189" i="5"/>
  <c r="BK167" i="5"/>
  <c r="J136" i="5"/>
  <c r="BK162" i="5"/>
  <c r="J137" i="5"/>
  <c r="J178" i="5"/>
  <c r="BK138" i="5"/>
  <c r="J160" i="5"/>
  <c r="J148" i="5"/>
  <c r="J187" i="5"/>
  <c r="BK143" i="5"/>
  <c r="J211" i="6"/>
  <c r="J178" i="6"/>
  <c r="J147" i="6"/>
  <c r="J196" i="6"/>
  <c r="BK167" i="6"/>
  <c r="BK202" i="6"/>
  <c r="BK161" i="6"/>
  <c r="BK231" i="6"/>
  <c r="J212" i="6"/>
  <c r="J206" i="6"/>
  <c r="J187" i="6"/>
  <c r="BK223" i="6"/>
  <c r="BK188" i="6"/>
  <c r="BK163" i="6"/>
  <c r="J210" i="6"/>
  <c r="J184" i="6"/>
  <c r="J145" i="6"/>
  <c r="J221" i="6"/>
  <c r="J195" i="6"/>
  <c r="BK165" i="6"/>
  <c r="BK155" i="7"/>
  <c r="BK143" i="7"/>
  <c r="BK167" i="7"/>
  <c r="BK140" i="7"/>
  <c r="BK171" i="7"/>
  <c r="BK160" i="7"/>
  <c r="BK127" i="7"/>
  <c r="J158" i="7"/>
  <c r="J169" i="7"/>
  <c r="BK132" i="7"/>
  <c r="J160" i="7"/>
  <c r="BK135" i="7"/>
  <c r="J122" i="7"/>
  <c r="BK157" i="8"/>
  <c r="J122" i="8"/>
  <c r="J126" i="8"/>
  <c r="J135" i="8"/>
  <c r="BK156" i="8"/>
  <c r="J153" i="8"/>
  <c r="J141" i="8"/>
  <c r="BK123" i="8"/>
  <c r="BK130" i="9"/>
  <c r="J135" i="9"/>
  <c r="J131" i="9"/>
  <c r="J132" i="9"/>
  <c r="J149" i="9"/>
  <c r="J152" i="9"/>
  <c r="J137" i="9"/>
  <c r="J126" i="10"/>
  <c r="BK128" i="10"/>
  <c r="J138" i="11"/>
  <c r="BK137" i="11"/>
  <c r="BK132" i="11"/>
  <c r="J133" i="11"/>
  <c r="J125" i="11"/>
  <c r="J127" i="11"/>
  <c r="BK170" i="2"/>
  <c r="BK162" i="2"/>
  <c r="BK159" i="2"/>
  <c r="J156" i="2"/>
  <c r="BK143" i="2"/>
  <c r="BK147" i="2"/>
  <c r="BK141" i="2"/>
  <c r="BK137" i="2"/>
  <c r="BK127" i="3"/>
  <c r="J152" i="3"/>
  <c r="BK131" i="3"/>
  <c r="BK150" i="3"/>
  <c r="J133" i="3"/>
  <c r="BK145" i="3"/>
  <c r="J160" i="3"/>
  <c r="BK164" i="3"/>
  <c r="BK129" i="3"/>
  <c r="BK155" i="3"/>
  <c r="BK133" i="3"/>
  <c r="BK153" i="4"/>
  <c r="J142" i="4"/>
  <c r="J138" i="4"/>
  <c r="BK149" i="4"/>
  <c r="BK127" i="4"/>
  <c r="BK141" i="4"/>
  <c r="BK126" i="4"/>
  <c r="J200" i="5"/>
  <c r="J162" i="5"/>
  <c r="BK194" i="5"/>
  <c r="BK158" i="5"/>
  <c r="BK197" i="5"/>
  <c r="BK172" i="5"/>
  <c r="J184" i="5"/>
  <c r="J153" i="5"/>
  <c r="J195" i="5"/>
  <c r="BK156" i="5"/>
  <c r="J176" i="5"/>
  <c r="BK149" i="5"/>
  <c r="BK188" i="5"/>
  <c r="BK144" i="5"/>
  <c r="J166" i="5"/>
  <c r="J236" i="6"/>
  <c r="J179" i="6"/>
  <c r="J237" i="6"/>
  <c r="BK213" i="6"/>
  <c r="BK195" i="6"/>
  <c r="J139" i="6"/>
  <c r="BK212" i="6"/>
  <c r="BK177" i="6"/>
  <c r="BK137" i="6"/>
  <c r="BK210" i="6"/>
  <c r="BK160" i="6"/>
  <c r="J202" i="6"/>
  <c r="BK182" i="6"/>
  <c r="J222" i="6"/>
  <c r="J197" i="6"/>
  <c r="J161" i="6"/>
  <c r="J217" i="6"/>
  <c r="BK192" i="6"/>
  <c r="BK155" i="6"/>
  <c r="J136" i="6"/>
  <c r="BK215" i="6"/>
  <c r="BK175" i="6"/>
  <c r="J135" i="6"/>
  <c r="J168" i="7"/>
  <c r="BK147" i="7"/>
  <c r="J136" i="7"/>
  <c r="J164" i="7"/>
  <c r="BK133" i="7"/>
  <c r="BK151" i="7"/>
  <c r="J139" i="7"/>
  <c r="J162" i="7"/>
  <c r="BK146" i="7"/>
  <c r="J150" i="7"/>
  <c r="J129" i="7"/>
  <c r="BK152" i="7"/>
  <c r="BK131" i="7"/>
  <c r="J146" i="8"/>
  <c r="BK149" i="8"/>
  <c r="J127" i="8"/>
  <c r="J131" i="8"/>
  <c r="BK127" i="8"/>
  <c r="BK129" i="8"/>
  <c r="BK134" i="8"/>
  <c r="BK143" i="8"/>
  <c r="BK125" i="8"/>
  <c r="J150" i="9"/>
  <c r="BK133" i="9"/>
  <c r="BK152" i="9"/>
  <c r="J143" i="9"/>
  <c r="BK143" i="9"/>
  <c r="BK128" i="9"/>
  <c r="BK138" i="9"/>
  <c r="J127" i="10"/>
  <c r="J123" i="10"/>
  <c r="J120" i="10"/>
  <c r="BK155" i="11"/>
  <c r="BK129" i="11"/>
  <c r="BK154" i="11"/>
  <c r="J149" i="11"/>
  <c r="J131" i="11"/>
  <c r="J129" i="11"/>
  <c r="J128" i="11"/>
  <c r="J134" i="11"/>
  <c r="J170" i="2"/>
  <c r="BK165" i="2"/>
  <c r="J158" i="2"/>
  <c r="BK152" i="2"/>
  <c r="J132" i="2"/>
  <c r="BK138" i="2"/>
  <c r="BK142" i="2"/>
  <c r="AS94" i="1"/>
  <c r="BK157" i="3"/>
  <c r="BK141" i="3"/>
  <c r="BK147" i="3"/>
  <c r="J141" i="3"/>
  <c r="BK143" i="3"/>
  <c r="J164" i="3"/>
  <c r="BK146" i="3"/>
  <c r="BK132" i="3"/>
  <c r="J135" i="4"/>
  <c r="J146" i="4"/>
  <c r="BK137" i="4"/>
  <c r="J153" i="4"/>
  <c r="BK135" i="4"/>
  <c r="BK145" i="4"/>
  <c r="J201" i="5"/>
  <c r="J165" i="5"/>
  <c r="J135" i="5"/>
  <c r="BK178" i="5"/>
  <c r="BK196" i="5"/>
  <c r="BK166" i="5"/>
  <c r="J186" i="5"/>
  <c r="BK151" i="5"/>
  <c r="J188" i="5"/>
  <c r="BK146" i="5"/>
  <c r="J175" i="5"/>
  <c r="BK200" i="5"/>
  <c r="BK142" i="5"/>
  <c r="J151" i="5"/>
  <c r="BK208" i="6"/>
  <c r="J160" i="6"/>
  <c r="BK232" i="6"/>
  <c r="BK205" i="6"/>
  <c r="J191" i="6"/>
  <c r="BK135" i="6"/>
  <c r="BK184" i="6"/>
  <c r="BK147" i="6"/>
  <c r="J224" i="6"/>
  <c r="J175" i="6"/>
  <c r="J204" i="6"/>
  <c r="BK136" i="6"/>
  <c r="BK217" i="6"/>
  <c r="J181" i="6"/>
  <c r="BK227" i="6"/>
  <c r="BK204" i="6"/>
  <c r="BK174" i="6"/>
  <c r="BK143" i="6"/>
  <c r="J216" i="6"/>
  <c r="J185" i="6"/>
  <c r="J137" i="6"/>
  <c r="J143" i="7"/>
  <c r="BK164" i="7"/>
  <c r="J137" i="7"/>
  <c r="BK163" i="7"/>
  <c r="BK129" i="7"/>
  <c r="BK141" i="7"/>
  <c r="BK153" i="7"/>
  <c r="J124" i="7"/>
  <c r="J147" i="7"/>
  <c r="J161" i="7"/>
  <c r="J167" i="7"/>
  <c r="J132" i="7"/>
  <c r="J150" i="8"/>
  <c r="J158" i="8"/>
  <c r="J134" i="8"/>
  <c r="J147" i="8"/>
  <c r="BK147" i="8"/>
  <c r="J123" i="8"/>
  <c r="J140" i="8"/>
  <c r="J157" i="8"/>
  <c r="J138" i="8"/>
  <c r="J159" i="8"/>
  <c r="J141" i="9"/>
  <c r="BK132" i="9"/>
  <c r="BK153" i="9"/>
  <c r="J136" i="9"/>
  <c r="BK139" i="9"/>
  <c r="J139" i="9"/>
  <c r="BK121" i="10"/>
  <c r="BK126" i="10"/>
  <c r="BK122" i="10"/>
  <c r="BK133" i="11"/>
  <c r="BK124" i="11"/>
  <c r="BK141" i="11"/>
  <c r="J135" i="11"/>
  <c r="BK149" i="11"/>
  <c r="BK123" i="11"/>
  <c r="BK143" i="11"/>
  <c r="BK168" i="2"/>
  <c r="J160" i="2"/>
  <c r="J154" i="2"/>
  <c r="BK153" i="2"/>
  <c r="BK140" i="2"/>
  <c r="BK149" i="2"/>
  <c r="J131" i="2"/>
  <c r="J133" i="2"/>
  <c r="BK162" i="3"/>
  <c r="J159" i="3"/>
  <c r="J134" i="3"/>
  <c r="J155" i="3"/>
  <c r="J128" i="3"/>
  <c r="BK154" i="3"/>
  <c r="J142" i="3"/>
  <c r="BK160" i="3"/>
  <c r="J153" i="3"/>
  <c r="J152" i="4"/>
  <c r="BK146" i="4"/>
  <c r="BK140" i="4"/>
  <c r="J145" i="4"/>
  <c r="BK142" i="4"/>
  <c r="J141" i="4"/>
  <c r="J127" i="4"/>
  <c r="J168" i="5"/>
  <c r="J146" i="5"/>
  <c r="BK192" i="5"/>
  <c r="BK132" i="5"/>
  <c r="BK170" i="5"/>
  <c r="BK139" i="5"/>
  <c r="J169" i="5"/>
  <c r="BK152" i="5"/>
  <c r="BK191" i="5"/>
  <c r="BK175" i="5"/>
  <c r="BK164" i="5"/>
  <c r="J198" i="5"/>
  <c r="BK195" i="5"/>
  <c r="J142" i="5"/>
  <c r="BK198" i="6"/>
  <c r="BK169" i="6"/>
  <c r="J132" i="6"/>
  <c r="BK211" i="6"/>
  <c r="J180" i="6"/>
  <c r="J228" i="6"/>
  <c r="BK145" i="6"/>
  <c r="J215" i="6"/>
  <c r="J231" i="6"/>
  <c r="BK193" i="6"/>
  <c r="J227" i="6"/>
  <c r="BK206" i="6"/>
  <c r="BK176" i="6"/>
  <c r="J151" i="6"/>
  <c r="BK187" i="6"/>
  <c r="BK149" i="6"/>
  <c r="J134" i="6"/>
  <c r="J193" i="6"/>
  <c r="BK156" i="6"/>
  <c r="BK162" i="7"/>
  <c r="BK130" i="7"/>
  <c r="J149" i="7"/>
  <c r="J135" i="7"/>
  <c r="BK139" i="7"/>
  <c r="BK156" i="7"/>
  <c r="J154" i="7"/>
  <c r="J134" i="7"/>
  <c r="BK168" i="7"/>
  <c r="BK137" i="7"/>
  <c r="J140" i="7"/>
  <c r="J175" i="7"/>
  <c r="J142" i="7"/>
  <c r="BK128" i="7"/>
  <c r="J128" i="8"/>
  <c r="BK138" i="8"/>
  <c r="J139" i="8"/>
  <c r="BK146" i="8"/>
  <c r="J129" i="8"/>
  <c r="BK153" i="8"/>
  <c r="BK142" i="8"/>
  <c r="J137" i="8"/>
  <c r="BK150" i="9"/>
  <c r="BK145" i="9"/>
  <c r="J146" i="9"/>
  <c r="J134" i="9"/>
  <c r="J130" i="9"/>
  <c r="J138" i="9"/>
  <c r="J145" i="9"/>
  <c r="J128" i="10"/>
  <c r="J130" i="10"/>
  <c r="BK127" i="10"/>
  <c r="J140" i="11"/>
  <c r="J136" i="11"/>
  <c r="J142" i="11"/>
  <c r="BK125" i="11"/>
  <c r="BK136" i="11"/>
  <c r="J152" i="11"/>
  <c r="J132" i="11"/>
  <c r="J173" i="2"/>
  <c r="J166" i="2"/>
  <c r="BK157" i="2"/>
  <c r="J149" i="2"/>
  <c r="J148" i="2"/>
  <c r="J147" i="2"/>
  <c r="BK145" i="2"/>
  <c r="BK144" i="2"/>
  <c r="J152" i="2"/>
  <c r="J141" i="2"/>
  <c r="J150" i="2"/>
  <c r="J140" i="2"/>
  <c r="J138" i="2"/>
  <c r="BK166" i="3"/>
  <c r="J162" i="3"/>
  <c r="J148" i="3"/>
  <c r="BK163" i="3"/>
  <c r="BK148" i="3"/>
  <c r="J126" i="3"/>
  <c r="BK165" i="3"/>
  <c r="J127" i="3"/>
  <c r="BK130" i="3"/>
  <c r="J150" i="3"/>
  <c r="J131" i="3"/>
  <c r="BK151" i="4"/>
  <c r="BK139" i="4"/>
  <c r="J133" i="4"/>
  <c r="J151" i="4"/>
  <c r="BK152" i="4"/>
  <c r="J132" i="4"/>
  <c r="J140" i="4"/>
  <c r="BK176" i="5"/>
  <c r="J144" i="5"/>
  <c r="BK190" i="5"/>
  <c r="BK135" i="5"/>
  <c r="BK183" i="5"/>
  <c r="BK134" i="5"/>
  <c r="J158" i="5"/>
  <c r="J163" i="5"/>
  <c r="J132" i="5"/>
  <c r="BK163" i="5"/>
  <c r="J196" i="5"/>
  <c r="BK153" i="5"/>
  <c r="J194" i="5"/>
  <c r="BK141" i="5"/>
  <c r="J200" i="6"/>
  <c r="J174" i="6"/>
  <c r="BK228" i="6"/>
  <c r="J198" i="6"/>
  <c r="J182" i="6"/>
  <c r="BK132" i="6"/>
  <c r="BK186" i="6"/>
  <c r="J153" i="6"/>
  <c r="J234" i="6"/>
  <c r="BK218" i="6"/>
  <c r="J190" i="6"/>
  <c r="BK196" i="6"/>
  <c r="BK179" i="6"/>
  <c r="J218" i="6"/>
  <c r="BK180" i="6"/>
  <c r="BK158" i="6"/>
  <c r="J208" i="6"/>
  <c r="BK189" i="6"/>
  <c r="J165" i="6"/>
  <c r="J142" i="6"/>
  <c r="J194" i="6"/>
  <c r="J150" i="6"/>
  <c r="J128" i="7"/>
  <c r="J156" i="7"/>
  <c r="BK122" i="7"/>
  <c r="J141" i="7"/>
  <c r="BK173" i="7"/>
  <c r="J138" i="7"/>
  <c r="BK138" i="7"/>
  <c r="BK169" i="7"/>
  <c r="J148" i="7"/>
  <c r="BK148" i="7"/>
  <c r="J131" i="7"/>
  <c r="J145" i="7"/>
  <c r="BK124" i="7"/>
  <c r="BK137" i="8"/>
  <c r="BK133" i="8"/>
  <c r="J144" i="8"/>
  <c r="J124" i="8"/>
  <c r="BK122" i="8"/>
  <c r="J156" i="8"/>
  <c r="BK145" i="8"/>
  <c r="BK131" i="8"/>
  <c r="BK149" i="9"/>
  <c r="BK136" i="9"/>
  <c r="J154" i="11"/>
  <c r="J155" i="11"/>
  <c r="J141" i="11"/>
  <c r="BK142" i="11"/>
  <c r="J124" i="11"/>
  <c r="BK148" i="11"/>
  <c r="BK167" i="2"/>
  <c r="J165" i="2"/>
  <c r="J157" i="2"/>
  <c r="BK150" i="2"/>
  <c r="J142" i="2"/>
  <c r="BK151" i="2"/>
  <c r="J144" i="2"/>
  <c r="BK133" i="2"/>
  <c r="BK125" i="4"/>
  <c r="BK136" i="4"/>
  <c r="J137" i="4"/>
  <c r="J131" i="4"/>
  <c r="J136" i="4"/>
  <c r="J148" i="4"/>
  <c r="BK132" i="4"/>
  <c r="BK180" i="5"/>
  <c r="BK148" i="5"/>
  <c r="J183" i="5"/>
  <c r="J191" i="5"/>
  <c r="J145" i="5"/>
  <c r="J164" i="5"/>
  <c r="BK145" i="5"/>
  <c r="J190" i="5"/>
  <c r="J167" i="5"/>
  <c r="BK136" i="5"/>
  <c r="BK140" i="5"/>
  <c r="BK168" i="5"/>
  <c r="BK169" i="5"/>
  <c r="J138" i="5"/>
  <c r="J188" i="6"/>
  <c r="BK153" i="6"/>
  <c r="BK221" i="6"/>
  <c r="J192" i="6"/>
  <c r="BK142" i="6"/>
  <c r="BK222" i="6"/>
  <c r="BK178" i="6"/>
  <c r="J143" i="6"/>
  <c r="J220" i="6"/>
  <c r="J156" i="6"/>
  <c r="J199" i="6"/>
  <c r="BK185" i="6"/>
  <c r="BK236" i="6"/>
  <c r="J209" i="6"/>
  <c r="J172" i="6"/>
  <c r="BK207" i="6"/>
  <c r="BK183" i="6"/>
  <c r="BK151" i="6"/>
  <c r="J219" i="6"/>
  <c r="J176" i="6"/>
  <c r="J153" i="7"/>
  <c r="J125" i="7"/>
  <c r="BK150" i="7"/>
  <c r="BK123" i="7"/>
  <c r="BK154" i="7"/>
  <c r="J163" i="7"/>
  <c r="J152" i="7"/>
  <c r="BK166" i="7"/>
  <c r="J171" i="7"/>
  <c r="BK145" i="7"/>
  <c r="J172" i="7"/>
  <c r="BK136" i="7"/>
  <c r="J151" i="8"/>
  <c r="BK159" i="8"/>
  <c r="J136" i="8"/>
  <c r="BK148" i="8"/>
  <c r="J145" i="8"/>
  <c r="J148" i="8"/>
  <c r="BK128" i="8"/>
  <c r="J133" i="8"/>
  <c r="BK154" i="8"/>
  <c r="BK131" i="9"/>
  <c r="BK137" i="9"/>
  <c r="J128" i="9"/>
  <c r="BK135" i="9"/>
  <c r="BK125" i="9"/>
  <c r="J151" i="9"/>
  <c r="BK134" i="9"/>
  <c r="BK125" i="10"/>
  <c r="BK120" i="10"/>
  <c r="J121" i="10"/>
  <c r="BK127" i="11"/>
  <c r="J137" i="11"/>
  <c r="BK134" i="11"/>
  <c r="BK139" i="11"/>
  <c r="BK135" i="11"/>
  <c r="BK131" i="11"/>
  <c r="J147" i="11"/>
  <c r="BK126" i="11"/>
  <c r="BK173" i="2"/>
  <c r="J162" i="2"/>
  <c r="BK158" i="2"/>
  <c r="BK154" i="2"/>
  <c r="BK134" i="2"/>
  <c r="BK166" i="2"/>
  <c r="J145" i="2"/>
  <c r="J137" i="2"/>
  <c r="BK155" i="2"/>
  <c r="J165" i="3"/>
  <c r="J166" i="3"/>
  <c r="BK151" i="3"/>
  <c r="J132" i="3"/>
  <c r="J154" i="3"/>
  <c r="J143" i="3"/>
  <c r="BK156" i="3"/>
  <c r="BK142" i="3"/>
  <c r="BK136" i="3"/>
  <c r="BK134" i="3"/>
  <c r="BK152" i="3"/>
  <c r="J155" i="4"/>
  <c r="BK133" i="4"/>
  <c r="J128" i="4"/>
  <c r="J126" i="4"/>
  <c r="J125" i="4"/>
  <c r="BK131" i="4"/>
  <c r="BK124" i="4"/>
  <c r="BK128" i="4"/>
  <c r="J143" i="4"/>
  <c r="BK186" i="5"/>
  <c r="J150" i="5"/>
  <c r="BK198" i="5"/>
  <c r="BK160" i="5"/>
  <c r="J192" i="5"/>
  <c r="BK165" i="5"/>
  <c r="BK181" i="5"/>
  <c r="J157" i="5"/>
  <c r="BK201" i="5"/>
  <c r="J172" i="5"/>
  <c r="J181" i="5"/>
  <c r="J156" i="5"/>
  <c r="BK189" i="5"/>
  <c r="J149" i="5"/>
  <c r="J193" i="5"/>
  <c r="J140" i="5"/>
  <c r="J213" i="6"/>
  <c r="J173" i="6"/>
  <c r="BK234" i="6"/>
  <c r="BK197" i="6"/>
  <c r="J169" i="6"/>
  <c r="J232" i="6"/>
  <c r="BK172" i="6"/>
  <c r="BK237" i="6"/>
  <c r="BK209" i="6"/>
  <c r="J149" i="6"/>
  <c r="BK194" i="6"/>
  <c r="J155" i="6"/>
  <c r="J207" i="6"/>
  <c r="BK173" i="6"/>
  <c r="BK134" i="6"/>
  <c r="BK199" i="6"/>
  <c r="J177" i="6"/>
  <c r="BK138" i="6"/>
  <c r="J205" i="6"/>
  <c r="J158" i="6"/>
  <c r="J144" i="7"/>
  <c r="J159" i="7"/>
  <c r="BK175" i="7"/>
  <c r="BK158" i="7"/>
  <c r="BK165" i="7"/>
  <c r="J155" i="7"/>
  <c r="J126" i="7"/>
  <c r="BK159" i="7"/>
  <c r="J127" i="7"/>
  <c r="J133" i="7"/>
  <c r="J166" i="7"/>
  <c r="J130" i="7"/>
  <c r="BK140" i="8"/>
  <c r="BK141" i="8"/>
  <c r="BK124" i="8"/>
  <c r="BK150" i="8"/>
  <c r="J132" i="8"/>
  <c r="BK139" i="8"/>
  <c r="BK151" i="8"/>
  <c r="BK135" i="8"/>
  <c r="BK158" i="8"/>
  <c r="BK142" i="9"/>
  <c r="J140" i="9"/>
  <c r="J153" i="9"/>
  <c r="J133" i="9"/>
  <c r="BK140" i="9"/>
  <c r="J142" i="9"/>
  <c r="BK124" i="10"/>
  <c r="BK130" i="10"/>
  <c r="J124" i="10"/>
  <c r="BK145" i="11"/>
  <c r="J126" i="11"/>
  <c r="BK147" i="11"/>
  <c r="J150" i="11"/>
  <c r="BK152" i="11"/>
  <c r="J146" i="11"/>
  <c r="BK150" i="11"/>
  <c r="J139" i="11"/>
  <c r="J167" i="2"/>
  <c r="BK160" i="2"/>
  <c r="BK156" i="2"/>
  <c r="J153" i="2"/>
  <c r="J151" i="2"/>
  <c r="BK130" i="2"/>
  <c r="J143" i="2"/>
  <c r="J130" i="2"/>
  <c r="J134" i="2"/>
  <c r="J151" i="3"/>
  <c r="J156" i="3"/>
  <c r="J129" i="3"/>
  <c r="J146" i="3"/>
  <c r="BK149" i="3"/>
  <c r="BK126" i="3"/>
  <c r="J147" i="3"/>
  <c r="J135" i="3"/>
  <c r="BK153" i="3"/>
  <c r="J138" i="3"/>
  <c r="J149" i="4"/>
  <c r="BK154" i="4"/>
  <c r="BK138" i="4"/>
  <c r="BK143" i="4"/>
  <c r="J124" i="4"/>
  <c r="J139" i="4"/>
  <c r="BK193" i="5"/>
  <c r="J159" i="5"/>
  <c r="J134" i="5"/>
  <c r="J143" i="5"/>
  <c r="BK187" i="5"/>
  <c r="J141" i="5"/>
  <c r="J170" i="5"/>
  <c r="J139" i="5"/>
  <c r="J180" i="5"/>
  <c r="BK159" i="5"/>
  <c r="BK184" i="5"/>
  <c r="J197" i="5"/>
  <c r="BK150" i="5"/>
  <c r="J152" i="5"/>
  <c r="BK216" i="6"/>
  <c r="J183" i="6"/>
  <c r="J223" i="6"/>
  <c r="BK181" i="6"/>
  <c r="BK219" i="6"/>
  <c r="J167" i="6"/>
  <c r="BK139" i="6"/>
  <c r="BK200" i="6"/>
  <c r="BK224" i="6"/>
  <c r="J189" i="6"/>
  <c r="BK150" i="6"/>
  <c r="BK190" i="6"/>
  <c r="J138" i="6"/>
  <c r="J186" i="6"/>
  <c r="J163" i="6"/>
  <c r="BK220" i="6"/>
  <c r="BK191" i="6"/>
  <c r="BK161" i="7"/>
  <c r="J173" i="7"/>
  <c r="BK142" i="7"/>
  <c r="J165" i="7"/>
  <c r="BK134" i="7"/>
  <c r="BK126" i="7"/>
  <c r="BK144" i="7"/>
  <c r="BK172" i="7"/>
  <c r="BK149" i="7"/>
  <c r="J151" i="7"/>
  <c r="J123" i="7"/>
  <c r="J146" i="7"/>
  <c r="BK125" i="7"/>
  <c r="BK144" i="8"/>
  <c r="J154" i="8"/>
  <c r="J149" i="8"/>
  <c r="BK136" i="8"/>
  <c r="J142" i="8"/>
  <c r="J143" i="8"/>
  <c r="BK126" i="8"/>
  <c r="BK132" i="8"/>
  <c r="J125" i="8"/>
  <c r="J125" i="9"/>
  <c r="BK129" i="9"/>
  <c r="BK151" i="9"/>
  <c r="BK146" i="9"/>
  <c r="J129" i="9"/>
  <c r="BK141" i="9"/>
  <c r="J122" i="10"/>
  <c r="BK123" i="10"/>
  <c r="J125" i="10"/>
  <c r="J148" i="11"/>
  <c r="BK128" i="11"/>
  <c r="BK140" i="11"/>
  <c r="BK146" i="11"/>
  <c r="J143" i="11"/>
  <c r="BK138" i="11"/>
  <c r="J145" i="11"/>
  <c r="J123" i="11"/>
  <c r="F35" i="4" l="1"/>
  <c r="R129" i="2"/>
  <c r="BK139" i="2"/>
  <c r="J139" i="2" s="1"/>
  <c r="J100" i="2" s="1"/>
  <c r="P164" i="2"/>
  <c r="P163" i="2"/>
  <c r="P140" i="3"/>
  <c r="R158" i="3"/>
  <c r="BK130" i="4"/>
  <c r="J130" i="4" s="1"/>
  <c r="J99" i="4" s="1"/>
  <c r="BK144" i="4"/>
  <c r="J144" i="4" s="1"/>
  <c r="J101" i="4" s="1"/>
  <c r="R133" i="5"/>
  <c r="P161" i="5"/>
  <c r="T179" i="5"/>
  <c r="P182" i="5"/>
  <c r="T199" i="5"/>
  <c r="R133" i="6"/>
  <c r="R130" i="6" s="1"/>
  <c r="T171" i="6"/>
  <c r="P203" i="6"/>
  <c r="BK226" i="6"/>
  <c r="J226" i="6" s="1"/>
  <c r="J108" i="6" s="1"/>
  <c r="R157" i="7"/>
  <c r="T130" i="8"/>
  <c r="T155" i="8"/>
  <c r="BK148" i="9"/>
  <c r="J148" i="9" s="1"/>
  <c r="J102" i="9" s="1"/>
  <c r="T129" i="2"/>
  <c r="P146" i="2"/>
  <c r="BK144" i="3"/>
  <c r="J144" i="3" s="1"/>
  <c r="J102" i="3" s="1"/>
  <c r="T134" i="4"/>
  <c r="T144" i="4"/>
  <c r="R147" i="5"/>
  <c r="R155" i="5"/>
  <c r="R179" i="5"/>
  <c r="T182" i="5"/>
  <c r="R199" i="5"/>
  <c r="T141" i="6"/>
  <c r="T148" i="6"/>
  <c r="BK214" i="6"/>
  <c r="J214" i="6" s="1"/>
  <c r="J106" i="6" s="1"/>
  <c r="R226" i="6"/>
  <c r="T121" i="7"/>
  <c r="T170" i="7"/>
  <c r="T121" i="8"/>
  <c r="BK155" i="8"/>
  <c r="J155" i="8" s="1"/>
  <c r="J100" i="8" s="1"/>
  <c r="P148" i="9"/>
  <c r="P147" i="9" s="1"/>
  <c r="T119" i="10"/>
  <c r="T118" i="10" s="1"/>
  <c r="T136" i="2"/>
  <c r="T139" i="2"/>
  <c r="T164" i="2"/>
  <c r="T163" i="2" s="1"/>
  <c r="BK140" i="3"/>
  <c r="J140" i="3" s="1"/>
  <c r="J101" i="3" s="1"/>
  <c r="BK158" i="3"/>
  <c r="J158" i="3" s="1"/>
  <c r="J103" i="3" s="1"/>
  <c r="P123" i="4"/>
  <c r="P130" i="4"/>
  <c r="P144" i="4"/>
  <c r="BK147" i="5"/>
  <c r="J147" i="5" s="1"/>
  <c r="J99" i="5" s="1"/>
  <c r="P155" i="5"/>
  <c r="P154" i="5" s="1"/>
  <c r="BK185" i="5"/>
  <c r="J185" i="5" s="1"/>
  <c r="J109" i="5" s="1"/>
  <c r="T133" i="6"/>
  <c r="T130" i="6"/>
  <c r="R171" i="6"/>
  <c r="R214" i="6"/>
  <c r="BK230" i="6"/>
  <c r="J230" i="6" s="1"/>
  <c r="J109" i="6" s="1"/>
  <c r="P157" i="7"/>
  <c r="P130" i="8"/>
  <c r="R155" i="8"/>
  <c r="R127" i="9"/>
  <c r="R126" i="9" s="1"/>
  <c r="R136" i="2"/>
  <c r="R146" i="2"/>
  <c r="T125" i="3"/>
  <c r="T124" i="3" s="1"/>
  <c r="T144" i="3"/>
  <c r="R130" i="4"/>
  <c r="R144" i="4"/>
  <c r="T147" i="5"/>
  <c r="T155" i="5"/>
  <c r="BK179" i="5"/>
  <c r="J179" i="5" s="1"/>
  <c r="J107" i="5" s="1"/>
  <c r="R182" i="5"/>
  <c r="P199" i="5"/>
  <c r="BK141" i="6"/>
  <c r="P148" i="6"/>
  <c r="T203" i="6"/>
  <c r="R230" i="6"/>
  <c r="P121" i="7"/>
  <c r="BK170" i="7"/>
  <c r="J170" i="7" s="1"/>
  <c r="J99" i="7" s="1"/>
  <c r="P121" i="8"/>
  <c r="BK152" i="8"/>
  <c r="J152" i="8" s="1"/>
  <c r="J99" i="8" s="1"/>
  <c r="P127" i="9"/>
  <c r="P126" i="9" s="1"/>
  <c r="P122" i="9" s="1"/>
  <c r="AU102" i="1" s="1"/>
  <c r="P122" i="11"/>
  <c r="R122" i="11"/>
  <c r="T130" i="11"/>
  <c r="P129" i="2"/>
  <c r="BK146" i="2"/>
  <c r="J146" i="2" s="1"/>
  <c r="J101" i="2" s="1"/>
  <c r="R140" i="3"/>
  <c r="P158" i="3"/>
  <c r="R123" i="4"/>
  <c r="R134" i="4"/>
  <c r="P150" i="4"/>
  <c r="BK133" i="5"/>
  <c r="J133" i="5" s="1"/>
  <c r="J98" i="5" s="1"/>
  <c r="BK155" i="5"/>
  <c r="J155" i="5" s="1"/>
  <c r="J101" i="5" s="1"/>
  <c r="BK174" i="5"/>
  <c r="J174" i="5" s="1"/>
  <c r="J105" i="5" s="1"/>
  <c r="P179" i="5"/>
  <c r="T185" i="5"/>
  <c r="R141" i="6"/>
  <c r="BK148" i="6"/>
  <c r="J148" i="6" s="1"/>
  <c r="J103" i="6" s="1"/>
  <c r="P214" i="6"/>
  <c r="P226" i="6"/>
  <c r="T157" i="7"/>
  <c r="R130" i="8"/>
  <c r="T152" i="8"/>
  <c r="T148" i="9"/>
  <c r="T147" i="9" s="1"/>
  <c r="P119" i="10"/>
  <c r="P118" i="10" s="1"/>
  <c r="AU103" i="1" s="1"/>
  <c r="R130" i="11"/>
  <c r="R144" i="11"/>
  <c r="BK153" i="11"/>
  <c r="J153" i="11" s="1"/>
  <c r="J101" i="11" s="1"/>
  <c r="BK136" i="2"/>
  <c r="J136" i="2" s="1"/>
  <c r="J99" i="2" s="1"/>
  <c r="P139" i="2"/>
  <c r="BK164" i="2"/>
  <c r="P125" i="3"/>
  <c r="P124" i="3"/>
  <c r="T140" i="3"/>
  <c r="T158" i="3"/>
  <c r="T123" i="4"/>
  <c r="P134" i="4"/>
  <c r="T150" i="4"/>
  <c r="P147" i="5"/>
  <c r="BK161" i="5"/>
  <c r="J161" i="5" s="1"/>
  <c r="J102" i="5" s="1"/>
  <c r="P174" i="5"/>
  <c r="P173" i="5" s="1"/>
  <c r="P185" i="5"/>
  <c r="P133" i="6"/>
  <c r="P130" i="6"/>
  <c r="BK171" i="6"/>
  <c r="J171" i="6" s="1"/>
  <c r="J104" i="6" s="1"/>
  <c r="R203" i="6"/>
  <c r="T226" i="6"/>
  <c r="BK121" i="7"/>
  <c r="J121" i="7" s="1"/>
  <c r="J97" i="7" s="1"/>
  <c r="R170" i="7"/>
  <c r="R121" i="8"/>
  <c r="P152" i="8"/>
  <c r="BK127" i="9"/>
  <c r="BK126" i="9" s="1"/>
  <c r="J126" i="9" s="1"/>
  <c r="J99" i="9" s="1"/>
  <c r="R119" i="10"/>
  <c r="R118" i="10" s="1"/>
  <c r="BK122" i="11"/>
  <c r="J122" i="11" s="1"/>
  <c r="J97" i="11" s="1"/>
  <c r="T122" i="11"/>
  <c r="P144" i="11"/>
  <c r="R153" i="11"/>
  <c r="BK129" i="2"/>
  <c r="J129" i="2" s="1"/>
  <c r="J98" i="2" s="1"/>
  <c r="R139" i="2"/>
  <c r="R164" i="2"/>
  <c r="R163" i="2" s="1"/>
  <c r="R125" i="3"/>
  <c r="R124" i="3" s="1"/>
  <c r="P144" i="3"/>
  <c r="BK134" i="4"/>
  <c r="J134" i="4"/>
  <c r="J100" i="4" s="1"/>
  <c r="BK150" i="4"/>
  <c r="J150" i="4" s="1"/>
  <c r="J102" i="4" s="1"/>
  <c r="P133" i="5"/>
  <c r="T161" i="5"/>
  <c r="T174" i="5"/>
  <c r="T173" i="5"/>
  <c r="R185" i="5"/>
  <c r="P141" i="6"/>
  <c r="R148" i="6"/>
  <c r="T214" i="6"/>
  <c r="T230" i="6"/>
  <c r="BK157" i="7"/>
  <c r="J157" i="7" s="1"/>
  <c r="J98" i="7" s="1"/>
  <c r="BK130" i="8"/>
  <c r="J130" i="8"/>
  <c r="J98" i="8" s="1"/>
  <c r="P155" i="8"/>
  <c r="T127" i="9"/>
  <c r="T126" i="9"/>
  <c r="T122" i="9" s="1"/>
  <c r="BK119" i="10"/>
  <c r="J119" i="10" s="1"/>
  <c r="J97" i="10" s="1"/>
  <c r="P130" i="11"/>
  <c r="T144" i="11"/>
  <c r="P153" i="11"/>
  <c r="P136" i="2"/>
  <c r="T146" i="2"/>
  <c r="BK125" i="3"/>
  <c r="J125" i="3" s="1"/>
  <c r="J98" i="3" s="1"/>
  <c r="R144" i="3"/>
  <c r="BK123" i="4"/>
  <c r="J123" i="4" s="1"/>
  <c r="J97" i="4" s="1"/>
  <c r="T130" i="4"/>
  <c r="T129" i="4"/>
  <c r="R150" i="4"/>
  <c r="T133" i="5"/>
  <c r="R161" i="5"/>
  <c r="R174" i="5"/>
  <c r="R173" i="5" s="1"/>
  <c r="BK182" i="5"/>
  <c r="J182" i="5" s="1"/>
  <c r="J108" i="5" s="1"/>
  <c r="BK199" i="5"/>
  <c r="J199" i="5" s="1"/>
  <c r="J110" i="5" s="1"/>
  <c r="BK133" i="6"/>
  <c r="J133" i="6" s="1"/>
  <c r="J99" i="6" s="1"/>
  <c r="P171" i="6"/>
  <c r="BK203" i="6"/>
  <c r="J203" i="6" s="1"/>
  <c r="J105" i="6" s="1"/>
  <c r="P230" i="6"/>
  <c r="R121" i="7"/>
  <c r="R120" i="7" s="1"/>
  <c r="P170" i="7"/>
  <c r="BK121" i="8"/>
  <c r="J121" i="8" s="1"/>
  <c r="J97" i="8" s="1"/>
  <c r="R152" i="8"/>
  <c r="R148" i="9"/>
  <c r="R147" i="9"/>
  <c r="BK130" i="11"/>
  <c r="J130" i="11" s="1"/>
  <c r="J98" i="11" s="1"/>
  <c r="BK144" i="11"/>
  <c r="J144" i="11" s="1"/>
  <c r="J99" i="11" s="1"/>
  <c r="T153" i="11"/>
  <c r="BK174" i="7"/>
  <c r="J174" i="7" s="1"/>
  <c r="J100" i="7" s="1"/>
  <c r="BK124" i="9"/>
  <c r="J124" i="9" s="1"/>
  <c r="J98" i="9" s="1"/>
  <c r="BK161" i="2"/>
  <c r="J161" i="2" s="1"/>
  <c r="J102" i="2" s="1"/>
  <c r="BK172" i="2"/>
  <c r="J172" i="2" s="1"/>
  <c r="J107" i="2" s="1"/>
  <c r="BK171" i="5"/>
  <c r="J171" i="5" s="1"/>
  <c r="J103" i="5" s="1"/>
  <c r="BK177" i="5"/>
  <c r="J177" i="5"/>
  <c r="J106" i="5" s="1"/>
  <c r="BK131" i="6"/>
  <c r="J131" i="6" s="1"/>
  <c r="J98" i="6" s="1"/>
  <c r="BK129" i="10"/>
  <c r="J129" i="10" s="1"/>
  <c r="J98" i="10" s="1"/>
  <c r="BK169" i="2"/>
  <c r="J169" i="2" s="1"/>
  <c r="J105" i="2" s="1"/>
  <c r="BK137" i="3"/>
  <c r="J137" i="3" s="1"/>
  <c r="J99" i="3" s="1"/>
  <c r="BK131" i="5"/>
  <c r="J131" i="5" s="1"/>
  <c r="J97" i="5" s="1"/>
  <c r="BK146" i="6"/>
  <c r="J146" i="6" s="1"/>
  <c r="J102" i="6" s="1"/>
  <c r="BK151" i="11"/>
  <c r="J151" i="11" s="1"/>
  <c r="J100" i="11" s="1"/>
  <c r="F92" i="11"/>
  <c r="BF123" i="11"/>
  <c r="BF124" i="11"/>
  <c r="BF128" i="11"/>
  <c r="BF129" i="11"/>
  <c r="BF135" i="11"/>
  <c r="BF136" i="11"/>
  <c r="BF138" i="11"/>
  <c r="F91" i="11"/>
  <c r="BF134" i="11"/>
  <c r="BF139" i="11"/>
  <c r="BF142" i="11"/>
  <c r="BF154" i="11"/>
  <c r="E85" i="11"/>
  <c r="BF147" i="11"/>
  <c r="BF149" i="11"/>
  <c r="BF155" i="11"/>
  <c r="J89" i="11"/>
  <c r="J118" i="11"/>
  <c r="BF137" i="11"/>
  <c r="BF152" i="11"/>
  <c r="BF125" i="11"/>
  <c r="BF126" i="11"/>
  <c r="BF127" i="11"/>
  <c r="BF133" i="11"/>
  <c r="BF140" i="11"/>
  <c r="J117" i="11"/>
  <c r="BF132" i="11"/>
  <c r="BF141" i="11"/>
  <c r="BF143" i="11"/>
  <c r="BF145" i="11"/>
  <c r="BF146" i="11"/>
  <c r="BF148" i="11"/>
  <c r="BF131" i="11"/>
  <c r="BF150" i="11"/>
  <c r="BK147" i="9"/>
  <c r="J147" i="9" s="1"/>
  <c r="J101" i="9" s="1"/>
  <c r="F92" i="10"/>
  <c r="BF122" i="10"/>
  <c r="BF126" i="10"/>
  <c r="BF130" i="10"/>
  <c r="J127" i="9"/>
  <c r="J100" i="9" s="1"/>
  <c r="J92" i="10"/>
  <c r="J91" i="10"/>
  <c r="F114" i="10"/>
  <c r="BF128" i="10"/>
  <c r="BF121" i="10"/>
  <c r="BF125" i="10"/>
  <c r="E108" i="10"/>
  <c r="BF120" i="10"/>
  <c r="BF124" i="10"/>
  <c r="BF127" i="10"/>
  <c r="J112" i="10"/>
  <c r="BF123" i="10"/>
  <c r="E85" i="9"/>
  <c r="F118" i="9"/>
  <c r="BF149" i="9"/>
  <c r="J116" i="9"/>
  <c r="J119" i="9"/>
  <c r="BF131" i="9"/>
  <c r="BF151" i="9"/>
  <c r="F92" i="9"/>
  <c r="BF132" i="9"/>
  <c r="BF139" i="9"/>
  <c r="BF140" i="9"/>
  <c r="BF150" i="9"/>
  <c r="BF152" i="9"/>
  <c r="BF145" i="9"/>
  <c r="BF128" i="9"/>
  <c r="BF129" i="9"/>
  <c r="BF135" i="9"/>
  <c r="BF136" i="9"/>
  <c r="BF143" i="9"/>
  <c r="J91" i="9"/>
  <c r="BF130" i="9"/>
  <c r="BF134" i="9"/>
  <c r="BF137" i="9"/>
  <c r="BF141" i="9"/>
  <c r="BF142" i="9"/>
  <c r="BF125" i="9"/>
  <c r="BF146" i="9"/>
  <c r="BF133" i="9"/>
  <c r="BF138" i="9"/>
  <c r="BF153" i="9"/>
  <c r="J117" i="8"/>
  <c r="BF147" i="8"/>
  <c r="BF156" i="8"/>
  <c r="J89" i="8"/>
  <c r="E110" i="8"/>
  <c r="BF126" i="8"/>
  <c r="BF127" i="8"/>
  <c r="BF138" i="8"/>
  <c r="BF139" i="8"/>
  <c r="BF141" i="8"/>
  <c r="BF148" i="8"/>
  <c r="J91" i="8"/>
  <c r="BF132" i="8"/>
  <c r="BF146" i="8"/>
  <c r="BF150" i="8"/>
  <c r="F117" i="8"/>
  <c r="BF123" i="8"/>
  <c r="BF140" i="8"/>
  <c r="BF144" i="8"/>
  <c r="BF149" i="8"/>
  <c r="BF157" i="8"/>
  <c r="BF158" i="8"/>
  <c r="F91" i="8"/>
  <c r="BF125" i="8"/>
  <c r="BF136" i="8"/>
  <c r="BF137" i="8"/>
  <c r="BF151" i="8"/>
  <c r="BF153" i="8"/>
  <c r="BF159" i="8"/>
  <c r="BF128" i="8"/>
  <c r="BF134" i="8"/>
  <c r="BF142" i="8"/>
  <c r="BF154" i="8"/>
  <c r="BF143" i="8"/>
  <c r="BF145" i="8"/>
  <c r="BF122" i="8"/>
  <c r="BF124" i="8"/>
  <c r="BF129" i="8"/>
  <c r="BF131" i="8"/>
  <c r="BF133" i="8"/>
  <c r="BF135" i="8"/>
  <c r="J141" i="6"/>
  <c r="J101" i="6" s="1"/>
  <c r="J92" i="7"/>
  <c r="BF133" i="7"/>
  <c r="BF137" i="7"/>
  <c r="BF138" i="7"/>
  <c r="BF153" i="7"/>
  <c r="BF161" i="7"/>
  <c r="BF162" i="7"/>
  <c r="BF168" i="7"/>
  <c r="J114" i="7"/>
  <c r="BF125" i="7"/>
  <c r="BF136" i="7"/>
  <c r="BF140" i="7"/>
  <c r="BF141" i="7"/>
  <c r="BF142" i="7"/>
  <c r="BF146" i="7"/>
  <c r="BF154" i="7"/>
  <c r="BF164" i="7"/>
  <c r="BK225" i="6"/>
  <c r="J225" i="6" s="1"/>
  <c r="J107" i="6" s="1"/>
  <c r="F91" i="7"/>
  <c r="BF129" i="7"/>
  <c r="BF143" i="7"/>
  <c r="BF144" i="7"/>
  <c r="BF152" i="7"/>
  <c r="BF155" i="7"/>
  <c r="E85" i="7"/>
  <c r="J91" i="7"/>
  <c r="BF128" i="7"/>
  <c r="BF130" i="7"/>
  <c r="BF149" i="7"/>
  <c r="BF156" i="7"/>
  <c r="BF158" i="7"/>
  <c r="BF165" i="7"/>
  <c r="BF171" i="7"/>
  <c r="BF123" i="7"/>
  <c r="BF124" i="7"/>
  <c r="BF131" i="7"/>
  <c r="BF135" i="7"/>
  <c r="BF139" i="7"/>
  <c r="BF148" i="7"/>
  <c r="BF160" i="7"/>
  <c r="BF167" i="7"/>
  <c r="BF172" i="7"/>
  <c r="BF122" i="7"/>
  <c r="BF145" i="7"/>
  <c r="BF150" i="7"/>
  <c r="BF169" i="7"/>
  <c r="BF173" i="7"/>
  <c r="BF175" i="7"/>
  <c r="BF127" i="7"/>
  <c r="BF132" i="7"/>
  <c r="BF151" i="7"/>
  <c r="BF166" i="7"/>
  <c r="F92" i="7"/>
  <c r="BF126" i="7"/>
  <c r="BF134" i="7"/>
  <c r="BF147" i="7"/>
  <c r="BF159" i="7"/>
  <c r="BF163" i="7"/>
  <c r="F91" i="6"/>
  <c r="J125" i="6"/>
  <c r="BF132" i="6"/>
  <c r="BF138" i="6"/>
  <c r="BF139" i="6"/>
  <c r="BF142" i="6"/>
  <c r="BF145" i="6"/>
  <c r="BF147" i="6"/>
  <c r="BF182" i="6"/>
  <c r="BF187" i="6"/>
  <c r="BF199" i="6"/>
  <c r="BF217" i="6"/>
  <c r="BF223" i="6"/>
  <c r="F92" i="6"/>
  <c r="BF174" i="6"/>
  <c r="BF179" i="6"/>
  <c r="BF181" i="6"/>
  <c r="BF197" i="6"/>
  <c r="BF213" i="6"/>
  <c r="BF218" i="6"/>
  <c r="BF234" i="6"/>
  <c r="J92" i="6"/>
  <c r="BF143" i="6"/>
  <c r="BF155" i="6"/>
  <c r="BF163" i="6"/>
  <c r="BF186" i="6"/>
  <c r="BF192" i="6"/>
  <c r="BF193" i="6"/>
  <c r="BF200" i="6"/>
  <c r="BF210" i="6"/>
  <c r="BF212" i="6"/>
  <c r="BF219" i="6"/>
  <c r="BF220" i="6"/>
  <c r="BF228" i="6"/>
  <c r="BF231" i="6"/>
  <c r="BF232" i="6"/>
  <c r="E85" i="6"/>
  <c r="BF165" i="6"/>
  <c r="BF167" i="6"/>
  <c r="BF169" i="6"/>
  <c r="BF190" i="6"/>
  <c r="BF208" i="6"/>
  <c r="BF211" i="6"/>
  <c r="BF215" i="6"/>
  <c r="BF222" i="6"/>
  <c r="BF227" i="6"/>
  <c r="J89" i="6"/>
  <c r="BF134" i="6"/>
  <c r="BF137" i="6"/>
  <c r="BF151" i="6"/>
  <c r="BF161" i="6"/>
  <c r="BF172" i="6"/>
  <c r="BF173" i="6"/>
  <c r="BF178" i="6"/>
  <c r="BF185" i="6"/>
  <c r="BF191" i="6"/>
  <c r="BF194" i="6"/>
  <c r="BF202" i="6"/>
  <c r="BF205" i="6"/>
  <c r="BF221" i="6"/>
  <c r="BF150" i="6"/>
  <c r="BF180" i="6"/>
  <c r="BF188" i="6"/>
  <c r="BF198" i="6"/>
  <c r="BF216" i="6"/>
  <c r="BF224" i="6"/>
  <c r="BF149" i="6"/>
  <c r="BF153" i="6"/>
  <c r="BF158" i="6"/>
  <c r="BF175" i="6"/>
  <c r="BF177" i="6"/>
  <c r="BF183" i="6"/>
  <c r="BF207" i="6"/>
  <c r="BF209" i="6"/>
  <c r="BF236" i="6"/>
  <c r="BF237" i="6"/>
  <c r="BF135" i="6"/>
  <c r="BF136" i="6"/>
  <c r="BF156" i="6"/>
  <c r="BF160" i="6"/>
  <c r="BF176" i="6"/>
  <c r="BF184" i="6"/>
  <c r="BF189" i="6"/>
  <c r="BF195" i="6"/>
  <c r="BF196" i="6"/>
  <c r="BF204" i="6"/>
  <c r="BF206" i="6"/>
  <c r="E120" i="5"/>
  <c r="BF134" i="5"/>
  <c r="BF135" i="5"/>
  <c r="BF145" i="5"/>
  <c r="BF172" i="5"/>
  <c r="BF187" i="5"/>
  <c r="BF191" i="5"/>
  <c r="BF196" i="5"/>
  <c r="J92" i="5"/>
  <c r="F126" i="5"/>
  <c r="BF162" i="5"/>
  <c r="BF180" i="5"/>
  <c r="BF183" i="5"/>
  <c r="BF184" i="5"/>
  <c r="BF190" i="5"/>
  <c r="F92" i="5"/>
  <c r="J124" i="5"/>
  <c r="BF136" i="5"/>
  <c r="BF137" i="5"/>
  <c r="BF151" i="5"/>
  <c r="BF152" i="5"/>
  <c r="BF170" i="5"/>
  <c r="BF178" i="5"/>
  <c r="BF186" i="5"/>
  <c r="BF140" i="5"/>
  <c r="BF141" i="5"/>
  <c r="BF142" i="5"/>
  <c r="BF153" i="5"/>
  <c r="BF164" i="5"/>
  <c r="BF168" i="5"/>
  <c r="BF169" i="5"/>
  <c r="BF197" i="5"/>
  <c r="BF201" i="5"/>
  <c r="J126" i="5"/>
  <c r="BF132" i="5"/>
  <c r="BF143" i="5"/>
  <c r="BF166" i="5"/>
  <c r="BF167" i="5"/>
  <c r="BF176" i="5"/>
  <c r="BF192" i="5"/>
  <c r="BF195" i="5"/>
  <c r="BF144" i="5"/>
  <c r="BF149" i="5"/>
  <c r="BF156" i="5"/>
  <c r="BF157" i="5"/>
  <c r="BF158" i="5"/>
  <c r="BF159" i="5"/>
  <c r="BF160" i="5"/>
  <c r="BF163" i="5"/>
  <c r="BF193" i="5"/>
  <c r="BF194" i="5"/>
  <c r="BF138" i="5"/>
  <c r="BF139" i="5"/>
  <c r="BF146" i="5"/>
  <c r="BF148" i="5"/>
  <c r="BF150" i="5"/>
  <c r="BF165" i="5"/>
  <c r="BF175" i="5"/>
  <c r="BF188" i="5"/>
  <c r="BF200" i="5"/>
  <c r="BF181" i="5"/>
  <c r="BF189" i="5"/>
  <c r="BF198" i="5"/>
  <c r="BF135" i="4"/>
  <c r="BF136" i="4"/>
  <c r="BF137" i="4"/>
  <c r="BF138" i="4"/>
  <c r="F92" i="4"/>
  <c r="J118" i="4"/>
  <c r="BF128" i="4"/>
  <c r="BF131" i="4"/>
  <c r="BF132" i="4"/>
  <c r="BF139" i="4"/>
  <c r="BF143" i="4"/>
  <c r="BF145" i="4"/>
  <c r="BF148" i="4"/>
  <c r="BF152" i="4"/>
  <c r="BF154" i="4"/>
  <c r="J92" i="4"/>
  <c r="BF127" i="4"/>
  <c r="BF133" i="4"/>
  <c r="BF140" i="4"/>
  <c r="BF142" i="4"/>
  <c r="BF153" i="4"/>
  <c r="BB97" i="1"/>
  <c r="E112" i="4"/>
  <c r="BF124" i="4"/>
  <c r="BF125" i="4"/>
  <c r="BF141" i="4"/>
  <c r="BF149" i="4"/>
  <c r="BF151" i="4"/>
  <c r="F91" i="4"/>
  <c r="BF126" i="4"/>
  <c r="BF155" i="4"/>
  <c r="J89" i="4"/>
  <c r="BF146" i="4"/>
  <c r="F119" i="3"/>
  <c r="BF126" i="3"/>
  <c r="BF142" i="3"/>
  <c r="BF143" i="3"/>
  <c r="BF145" i="3"/>
  <c r="BF151" i="3"/>
  <c r="BF128" i="3"/>
  <c r="BF129" i="3"/>
  <c r="BF135" i="3"/>
  <c r="BF138" i="3"/>
  <c r="BF141" i="3"/>
  <c r="BF148" i="3"/>
  <c r="BF150" i="3"/>
  <c r="E113" i="3"/>
  <c r="J120" i="3"/>
  <c r="BF160" i="3"/>
  <c r="BF165" i="3"/>
  <c r="BF133" i="3"/>
  <c r="BF152" i="3"/>
  <c r="BF161" i="3"/>
  <c r="BF166" i="3"/>
  <c r="J164" i="2"/>
  <c r="J104" i="2"/>
  <c r="J117" i="3"/>
  <c r="BF159" i="3"/>
  <c r="BF163" i="3"/>
  <c r="J91" i="3"/>
  <c r="F120" i="3"/>
  <c r="BF127" i="3"/>
  <c r="BF146" i="3"/>
  <c r="BF130" i="3"/>
  <c r="BF131" i="3"/>
  <c r="BF132" i="3"/>
  <c r="BF134" i="3"/>
  <c r="BF136" i="3"/>
  <c r="BF147" i="3"/>
  <c r="BF149" i="3"/>
  <c r="BF153" i="3"/>
  <c r="BF154" i="3"/>
  <c r="BF155" i="3"/>
  <c r="BF156" i="3"/>
  <c r="BF157" i="3"/>
  <c r="BF162" i="3"/>
  <c r="BF164" i="3"/>
  <c r="J89" i="2"/>
  <c r="J92" i="2"/>
  <c r="J123" i="2"/>
  <c r="BF133" i="2"/>
  <c r="BF154" i="2"/>
  <c r="F92" i="2"/>
  <c r="BF130" i="2"/>
  <c r="BF140" i="2"/>
  <c r="F123" i="2"/>
  <c r="BF132" i="2"/>
  <c r="BF135" i="2"/>
  <c r="BF137" i="2"/>
  <c r="BF138" i="2"/>
  <c r="BF148" i="2"/>
  <c r="BF149" i="2"/>
  <c r="E85" i="2"/>
  <c r="BF131" i="2"/>
  <c r="BF134" i="2"/>
  <c r="BF141" i="2"/>
  <c r="BF142" i="2"/>
  <c r="BF143" i="2"/>
  <c r="BF145" i="2"/>
  <c r="BF150" i="2"/>
  <c r="BF144" i="2"/>
  <c r="BF147" i="2"/>
  <c r="BF151" i="2"/>
  <c r="BF152" i="2"/>
  <c r="BF153" i="2"/>
  <c r="BF155" i="2"/>
  <c r="BF156" i="2"/>
  <c r="BF157" i="2"/>
  <c r="BF158" i="2"/>
  <c r="BF159" i="2"/>
  <c r="BF160" i="2"/>
  <c r="BF162" i="2"/>
  <c r="BF165" i="2"/>
  <c r="BF166" i="2"/>
  <c r="BF167" i="2"/>
  <c r="BF168" i="2"/>
  <c r="BF170" i="2"/>
  <c r="BF173" i="2"/>
  <c r="F36" i="2"/>
  <c r="BC95" i="1" s="1"/>
  <c r="F33" i="4"/>
  <c r="AZ97" i="1" s="1"/>
  <c r="F36" i="6"/>
  <c r="BC99" i="1" s="1"/>
  <c r="F33" i="8"/>
  <c r="AZ101" i="1" s="1"/>
  <c r="F36" i="9"/>
  <c r="BC102" i="1" s="1"/>
  <c r="J33" i="11"/>
  <c r="AV104" i="1" s="1"/>
  <c r="J33" i="2"/>
  <c r="AV95" i="1" s="1"/>
  <c r="F35" i="3"/>
  <c r="BB96" i="1" s="1"/>
  <c r="J33" i="5"/>
  <c r="AV98" i="1" s="1"/>
  <c r="F33" i="7"/>
  <c r="AZ100" i="1" s="1"/>
  <c r="F35" i="8"/>
  <c r="BB101" i="1" s="1"/>
  <c r="F37" i="10"/>
  <c r="BD103" i="1" s="1"/>
  <c r="F36" i="11"/>
  <c r="BC104" i="1" s="1"/>
  <c r="F35" i="2"/>
  <c r="BB95" i="1" s="1"/>
  <c r="F37" i="3"/>
  <c r="BD96" i="1" s="1"/>
  <c r="F33" i="5"/>
  <c r="AZ98" i="1" s="1"/>
  <c r="J33" i="7"/>
  <c r="AV100" i="1" s="1"/>
  <c r="F36" i="8"/>
  <c r="BC101" i="1" s="1"/>
  <c r="F33" i="10"/>
  <c r="AZ103" i="1" s="1"/>
  <c r="F37" i="11"/>
  <c r="BD104" i="1" s="1"/>
  <c r="F37" i="2"/>
  <c r="BD95" i="1" s="1"/>
  <c r="J33" i="4"/>
  <c r="AV97" i="1" s="1"/>
  <c r="F33" i="6"/>
  <c r="AZ99" i="1" s="1"/>
  <c r="F36" i="7"/>
  <c r="BC100" i="1" s="1"/>
  <c r="F37" i="9"/>
  <c r="BD102" i="1" s="1"/>
  <c r="F35" i="10"/>
  <c r="BB103" i="1" s="1"/>
  <c r="F33" i="3"/>
  <c r="AZ96" i="1" s="1"/>
  <c r="F36" i="4"/>
  <c r="BC97" i="1" s="1"/>
  <c r="F36" i="5"/>
  <c r="BC98" i="1" s="1"/>
  <c r="F35" i="7"/>
  <c r="BB100" i="1" s="1"/>
  <c r="J33" i="8"/>
  <c r="AV101" i="1" s="1"/>
  <c r="F35" i="9"/>
  <c r="BB102" i="1" s="1"/>
  <c r="J33" i="10"/>
  <c r="AV103" i="1" s="1"/>
  <c r="J33" i="3"/>
  <c r="AV96" i="1" s="1"/>
  <c r="F37" i="4"/>
  <c r="BD97" i="1" s="1"/>
  <c r="J33" i="6"/>
  <c r="AV99" i="1" s="1"/>
  <c r="F37" i="7"/>
  <c r="BD100" i="1" s="1"/>
  <c r="J33" i="9"/>
  <c r="AV102" i="1" s="1"/>
  <c r="F35" i="11"/>
  <c r="BB104" i="1" s="1"/>
  <c r="F33" i="2"/>
  <c r="AZ95" i="1" s="1"/>
  <c r="F36" i="3"/>
  <c r="BC96" i="1" s="1"/>
  <c r="F37" i="5"/>
  <c r="BD98" i="1" s="1"/>
  <c r="F37" i="6"/>
  <c r="BD99" i="1" s="1"/>
  <c r="F33" i="9"/>
  <c r="AZ102" i="1" s="1"/>
  <c r="F36" i="10"/>
  <c r="BC103" i="1" s="1"/>
  <c r="F35" i="5"/>
  <c r="BB98" i="1" s="1"/>
  <c r="F35" i="6"/>
  <c r="BB99" i="1" s="1"/>
  <c r="F37" i="8"/>
  <c r="BD101" i="1" s="1"/>
  <c r="F33" i="11"/>
  <c r="AZ104" i="1" s="1"/>
  <c r="BK120" i="8" l="1"/>
  <c r="J120" i="8" s="1"/>
  <c r="J96" i="8" s="1"/>
  <c r="BK173" i="5"/>
  <c r="J173" i="5" s="1"/>
  <c r="J104" i="5" s="1"/>
  <c r="BK154" i="5"/>
  <c r="J154" i="5" s="1"/>
  <c r="J100" i="5" s="1"/>
  <c r="BK124" i="3"/>
  <c r="BK128" i="2"/>
  <c r="P130" i="5"/>
  <c r="AU98" i="1" s="1"/>
  <c r="R139" i="3"/>
  <c r="R123" i="3" s="1"/>
  <c r="P129" i="4"/>
  <c r="P122" i="4"/>
  <c r="AU97" i="1"/>
  <c r="P121" i="11"/>
  <c r="AU104" i="1" s="1"/>
  <c r="T225" i="6"/>
  <c r="R140" i="6"/>
  <c r="BK140" i="6"/>
  <c r="J140" i="6" s="1"/>
  <c r="J100" i="6" s="1"/>
  <c r="T120" i="7"/>
  <c r="BK129" i="4"/>
  <c r="J129" i="4" s="1"/>
  <c r="J98" i="4" s="1"/>
  <c r="BK120" i="7"/>
  <c r="J120" i="7" s="1"/>
  <c r="J96" i="7" s="1"/>
  <c r="P225" i="6"/>
  <c r="R129" i="4"/>
  <c r="R122" i="4" s="1"/>
  <c r="R154" i="5"/>
  <c r="BK118" i="10"/>
  <c r="J118" i="10" s="1"/>
  <c r="J30" i="10" s="1"/>
  <c r="AG103" i="1" s="1"/>
  <c r="P140" i="6"/>
  <c r="P129" i="6"/>
  <c r="AU99" i="1" s="1"/>
  <c r="T122" i="4"/>
  <c r="R120" i="8"/>
  <c r="P120" i="7"/>
  <c r="AU100" i="1"/>
  <c r="T154" i="5"/>
  <c r="T130" i="5"/>
  <c r="P120" i="8"/>
  <c r="AU101" i="1"/>
  <c r="P139" i="3"/>
  <c r="P123" i="3" s="1"/>
  <c r="AU96" i="1" s="1"/>
  <c r="BK163" i="2"/>
  <c r="J163" i="2" s="1"/>
  <c r="J103" i="2" s="1"/>
  <c r="T128" i="2"/>
  <c r="T127" i="2" s="1"/>
  <c r="T121" i="11"/>
  <c r="P128" i="2"/>
  <c r="P127" i="2"/>
  <c r="AU95" i="1" s="1"/>
  <c r="T140" i="6"/>
  <c r="T129" i="6" s="1"/>
  <c r="R130" i="5"/>
  <c r="T139" i="3"/>
  <c r="T123" i="3" s="1"/>
  <c r="R121" i="11"/>
  <c r="R122" i="9"/>
  <c r="R225" i="6"/>
  <c r="T120" i="8"/>
  <c r="R128" i="2"/>
  <c r="R127" i="2"/>
  <c r="BK139" i="3"/>
  <c r="J139" i="3" s="1"/>
  <c r="J100" i="3" s="1"/>
  <c r="BK130" i="6"/>
  <c r="J130" i="6" s="1"/>
  <c r="J97" i="6" s="1"/>
  <c r="BK123" i="9"/>
  <c r="J123" i="9" s="1"/>
  <c r="J97" i="9" s="1"/>
  <c r="BK121" i="11"/>
  <c r="J121" i="11" s="1"/>
  <c r="J30" i="11" s="1"/>
  <c r="AG104" i="1" s="1"/>
  <c r="BK171" i="2"/>
  <c r="J171" i="2" s="1"/>
  <c r="J106" i="2" s="1"/>
  <c r="BK130" i="5"/>
  <c r="J130" i="5" s="1"/>
  <c r="J96" i="5" s="1"/>
  <c r="J124" i="3"/>
  <c r="J97" i="3" s="1"/>
  <c r="J128" i="2"/>
  <c r="J97" i="2" s="1"/>
  <c r="J34" i="2"/>
  <c r="AW95" i="1" s="1"/>
  <c r="AT95" i="1" s="1"/>
  <c r="F34" i="8"/>
  <c r="BA101" i="1" s="1"/>
  <c r="J34" i="10"/>
  <c r="AW103" i="1"/>
  <c r="AT103" i="1" s="1"/>
  <c r="BB94" i="1"/>
  <c r="W31" i="1" s="1"/>
  <c r="J34" i="3"/>
  <c r="AW96" i="1" s="1"/>
  <c r="AT96" i="1" s="1"/>
  <c r="J34" i="6"/>
  <c r="AW99" i="1" s="1"/>
  <c r="AT99" i="1" s="1"/>
  <c r="J34" i="5"/>
  <c r="AW98" i="1" s="1"/>
  <c r="AT98" i="1" s="1"/>
  <c r="J34" i="9"/>
  <c r="AW102" i="1" s="1"/>
  <c r="AT102" i="1" s="1"/>
  <c r="BC94" i="1"/>
  <c r="AY94" i="1" s="1"/>
  <c r="F34" i="5"/>
  <c r="BA98" i="1" s="1"/>
  <c r="F34" i="9"/>
  <c r="BA102" i="1" s="1"/>
  <c r="BD94" i="1"/>
  <c r="W33" i="1" s="1"/>
  <c r="F34" i="4"/>
  <c r="BA97" i="1" s="1"/>
  <c r="J34" i="7"/>
  <c r="AW100" i="1" s="1"/>
  <c r="AT100" i="1" s="1"/>
  <c r="J34" i="11"/>
  <c r="AW104" i="1"/>
  <c r="AT104" i="1" s="1"/>
  <c r="F34" i="2"/>
  <c r="BA95" i="1" s="1"/>
  <c r="J34" i="8"/>
  <c r="AW101" i="1" s="1"/>
  <c r="AT101" i="1" s="1"/>
  <c r="F34" i="10"/>
  <c r="BA103" i="1" s="1"/>
  <c r="AZ94" i="1"/>
  <c r="W29" i="1" s="1"/>
  <c r="J34" i="4"/>
  <c r="AW97" i="1" s="1"/>
  <c r="AT97" i="1" s="1"/>
  <c r="F34" i="7"/>
  <c r="BA100" i="1" s="1"/>
  <c r="F34" i="11"/>
  <c r="BA104" i="1" s="1"/>
  <c r="F34" i="3"/>
  <c r="BA96" i="1" s="1"/>
  <c r="F34" i="6"/>
  <c r="BA99" i="1" s="1"/>
  <c r="J30" i="8" l="1"/>
  <c r="AG101" i="1" s="1"/>
  <c r="BK129" i="6"/>
  <c r="J129" i="6" s="1"/>
  <c r="J96" i="6" s="1"/>
  <c r="AN104" i="1"/>
  <c r="R129" i="6"/>
  <c r="BK122" i="9"/>
  <c r="J122" i="9" s="1"/>
  <c r="J96" i="10"/>
  <c r="BK127" i="2"/>
  <c r="J127" i="2" s="1"/>
  <c r="J96" i="2" s="1"/>
  <c r="BK123" i="3"/>
  <c r="J123" i="3" s="1"/>
  <c r="J30" i="3" s="1"/>
  <c r="AG96" i="1" s="1"/>
  <c r="BK122" i="4"/>
  <c r="J122" i="4" s="1"/>
  <c r="J30" i="4" s="1"/>
  <c r="AG97" i="1" s="1"/>
  <c r="J96" i="11"/>
  <c r="J39" i="11"/>
  <c r="J39" i="10"/>
  <c r="AN101" i="1"/>
  <c r="J39" i="8"/>
  <c r="AN103" i="1"/>
  <c r="AU94" i="1"/>
  <c r="W32" i="1"/>
  <c r="AX94" i="1"/>
  <c r="BA94" i="1"/>
  <c r="AW94" i="1" s="1"/>
  <c r="AK30" i="1" s="1"/>
  <c r="AV94" i="1"/>
  <c r="AK29" i="1" s="1"/>
  <c r="J30" i="7"/>
  <c r="AG100" i="1" s="1"/>
  <c r="J30" i="5"/>
  <c r="AG98" i="1" s="1"/>
  <c r="J30" i="6" l="1"/>
  <c r="AG99" i="1" s="1"/>
  <c r="AN99" i="1" s="1"/>
  <c r="J96" i="9"/>
  <c r="J30" i="9"/>
  <c r="AG102" i="1" s="1"/>
  <c r="AN102" i="1" s="1"/>
  <c r="J39" i="7"/>
  <c r="J39" i="3"/>
  <c r="J39" i="4"/>
  <c r="J96" i="3"/>
  <c r="J96" i="4"/>
  <c r="J39" i="5"/>
  <c r="AN98" i="1"/>
  <c r="AN96" i="1"/>
  <c r="AN100" i="1"/>
  <c r="AN97" i="1"/>
  <c r="J30" i="2"/>
  <c r="AG95" i="1" s="1"/>
  <c r="AN95" i="1" s="1"/>
  <c r="W30" i="1"/>
  <c r="AT94" i="1"/>
  <c r="J39" i="9" l="1"/>
  <c r="J39" i="6"/>
  <c r="J39" i="2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<sst xmlns="http://schemas.openxmlformats.org/spreadsheetml/2006/main" count="7220" uniqueCount="1012">
  <si>
    <t>Export Komplet</t>
  </si>
  <si>
    <t/>
  </si>
  <si>
    <t>2.0</t>
  </si>
  <si>
    <t>False</t>
  </si>
  <si>
    <t>{ddb4c191-4e0d-429c-9749-08a09241bc38}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</si>
  <si>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</si>
  <si>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</si>
  <si>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</si>
  <si>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</si>
  <si>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</si>
  <si>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</si>
  <si>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SKAROSOU</t>
  </si>
  <si>
    <t>Stavba:</t>
  </si>
  <si>
    <t>Obecný úrad Skároš</t>
  </si>
  <si>
    <t>JKSO:</t>
  </si>
  <si>
    <t>KS:</t>
  </si>
  <si>
    <t>Miesto:</t>
  </si>
  <si>
    <t xml:space="preserve"> </t>
  </si>
  <si>
    <t>Dátum:</t>
  </si>
  <si>
    <t>8. 12. 2021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</si>
  <si>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</si>
  <si>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</si>
  <si>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</si>
  <si>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</si>
  <si>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</si>
  <si>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</si>
  <si>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</si>
  <si>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</si>
  <si>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</si>
  <si>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</si>
  <si>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</si>
  <si>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</si>
  <si>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</si>
  <si>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</si>
  <si>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</si>
  <si>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</si>
  <si>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</si>
  <si>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</si>
  <si>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</si>
  <si>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</si>
  <si>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</si>
  <si>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</si>
  <si>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</si>
  <si>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</si>
  <si>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</si>
  <si>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</si>
  <si>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</si>
  <si>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</si>
  <si>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</si>
  <si>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</si>
  <si>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</si>
  <si>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</si>
  <si>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</si>
  <si>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</si>
  <si>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</si>
  <si>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</si>
  <si>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</si>
  <si>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</si>
  <si>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</si>
  <si>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</si>
  <si>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</si>
  <si>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</si>
  <si>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</si>
  <si>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</si>
  <si>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</si>
  <si>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</si>
  <si>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</si>
  <si>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</si>
  <si>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</si>
  <si>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</si>
  <si>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</si>
  <si>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</si>
  <si>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</si>
  <si>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</si>
  <si>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</si>
  <si>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fasády</t>
  </si>
  <si>
    <t>STA</t>
  </si>
  <si>
    <t>1</t>
  </si>
  <si>
    <t>{2fa5ad72-826f-4ce6-abca-b52bc118878a}</t>
  </si>
  <si>
    <t>01a</t>
  </si>
  <si>
    <t>Výmena výplňových konštrukcií</t>
  </si>
  <si>
    <t>{e2a4f100-c6e4-40ad-a9b5-4fcb37d1dae1}</t>
  </si>
  <si>
    <t>01b</t>
  </si>
  <si>
    <t>Zateplenie stropnej konštrukcie</t>
  </si>
  <si>
    <t>{61e1cc8f-945c-4b5a-aa1f-face91aedd44}</t>
  </si>
  <si>
    <t>01c</t>
  </si>
  <si>
    <t>Ostatné - neoprávnené náklady</t>
  </si>
  <si>
    <t>{0b31c400-0315-4a03-9099-3cf0ec22c645}</t>
  </si>
  <si>
    <t>02</t>
  </si>
  <si>
    <t>Vykurovanie</t>
  </si>
  <si>
    <t>{fe8aa722-cff7-4b1b-9a28-8cce135f2fa8}</t>
  </si>
  <si>
    <t>03</t>
  </si>
  <si>
    <t>ELI</t>
  </si>
  <si>
    <t>{fb8e6679-8748-48a2-bdd7-f8ad8e544e0a}</t>
  </si>
  <si>
    <t>04</t>
  </si>
  <si>
    <t>Fotovoltický lokálny zdroj</t>
  </si>
  <si>
    <t>{e39baf41-55cb-46b6-944d-df94306e83ef}</t>
  </si>
  <si>
    <t>03a</t>
  </si>
  <si>
    <t>VZT</t>
  </si>
  <si>
    <t>{0f2ad843-f6cc-4d70-82b7-be390b2b4202}</t>
  </si>
  <si>
    <t>05</t>
  </si>
  <si>
    <t>Nabíjačka</t>
  </si>
  <si>
    <t>{8109c1c2-edb9-40bd-b5b6-d4da17679742}</t>
  </si>
  <si>
    <t>06</t>
  </si>
  <si>
    <t>Bleskozvod</t>
  </si>
  <si>
    <t>{0f6cad7c-a41f-4f07-85ef-10c4592157e5}</t>
  </si>
  <si>
    <t>KRYCÍ LIST ROZPOČTU</t>
  </si>
  <si>
    <t>Objekt:</t>
  </si>
  <si>
    <t>01 - Zateplenie fasády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</si>
  <si>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</si>
  <si>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</si>
  <si>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</si>
  <si>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</si>
  <si>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</si>
  <si>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</si>
  <si>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</si>
  <si>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</si>
  <si>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</si>
  <si>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</si>
  <si>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</si>
  <si>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</si>
  <si>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</si>
  <si>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</si>
  <si>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</si>
  <si>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</si>
  <si>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</si>
  <si>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</si>
  <si>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</si>
  <si>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</si>
  <si>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</si>
  <si>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</si>
  <si>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</si>
  <si>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</si>
  <si>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</si>
  <si>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</si>
  <si>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</si>
  <si>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</si>
  <si>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</si>
  <si>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</si>
  <si>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</si>
  <si>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</si>
  <si>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</si>
  <si>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</t>
  </si>
  <si>
    <t>Vybúranie odkvapového chodníka</t>
  </si>
  <si>
    <t>m2</t>
  </si>
  <si>
    <t>4</t>
  </si>
  <si>
    <t>2</t>
  </si>
  <si>
    <t>132201101.S</t>
  </si>
  <si>
    <t>Výkop ryhy do šírky 600 mm v horn.3 do 100 m3</t>
  </si>
  <si>
    <t>m3</t>
  </si>
  <si>
    <t>3</t>
  </si>
  <si>
    <t>132201109.S</t>
  </si>
  <si>
    <t>Príplatok k cene za lepivosť pri hĺbení rýh šírky do 600 mm zapažených i nezapažených s urovnaním dna v hornine 3</t>
  </si>
  <si>
    <t>6</t>
  </si>
  <si>
    <t>162201101.S</t>
  </si>
  <si>
    <t>Vodorovné premiestnenie výkopku z horniny 1-4 do 20m</t>
  </si>
  <si>
    <t>8</t>
  </si>
  <si>
    <t>5</t>
  </si>
  <si>
    <t>171201201.S</t>
  </si>
  <si>
    <t>Uloženie sypaniny na skládky do 100 m3</t>
  </si>
  <si>
    <t>10</t>
  </si>
  <si>
    <t>174101001.S</t>
  </si>
  <si>
    <t>Zásyp sypaninou so zhutnením jám, šachiet, rýh, zárezov alebo okolo objektov do 100 m3</t>
  </si>
  <si>
    <t>12</t>
  </si>
  <si>
    <t>Komunikácie</t>
  </si>
  <si>
    <t>7</t>
  </si>
  <si>
    <t>596811310.S</t>
  </si>
  <si>
    <t>Kladenie betónovej dlažby s vyplnením škár do lôžka z kameniva, veľ. do 0,09 m2 plochy do 50 m2</t>
  </si>
  <si>
    <t>14</t>
  </si>
  <si>
    <t>M</t>
  </si>
  <si>
    <t>592460002700.S</t>
  </si>
  <si>
    <t>Dlažba betónová, rozmer 140x140x60 mm, farebná</t>
  </si>
  <si>
    <t>16</t>
  </si>
  <si>
    <t>Úpravy povrchov, podlahy, osadenie</t>
  </si>
  <si>
    <t>9</t>
  </si>
  <si>
    <t>622468001</t>
  </si>
  <si>
    <t>18</t>
  </si>
  <si>
    <t>622468054</t>
  </si>
  <si>
    <t>11</t>
  </si>
  <si>
    <t>622468055</t>
  </si>
  <si>
    <t>22</t>
  </si>
  <si>
    <t>625258161</t>
  </si>
  <si>
    <t>24</t>
  </si>
  <si>
    <t>13</t>
  </si>
  <si>
    <t>625258258</t>
  </si>
  <si>
    <t>26</t>
  </si>
  <si>
    <t>625258266</t>
  </si>
  <si>
    <t>28</t>
  </si>
  <si>
    <t>Ostatné konštrukcie a práce-búranie</t>
  </si>
  <si>
    <t>15</t>
  </si>
  <si>
    <t>941941031.S</t>
  </si>
  <si>
    <t>Montáž lešenia ľahkého pracovného radového s podlahami šírky od 0,80 do 1,00 m, výšky do 10 m</t>
  </si>
  <si>
    <t>30</t>
  </si>
  <si>
    <t>941941191.S</t>
  </si>
  <si>
    <t>Príplatok za prvý a každý ďalší i začatý mesiac použitia lešenia ľahkého pracovného radového s podlahami šírky od 0,80 do 1,00 m, výšky do 10 m</t>
  </si>
  <si>
    <t>32</t>
  </si>
  <si>
    <t>17</t>
  </si>
  <si>
    <t>941941831.S</t>
  </si>
  <si>
    <t>Demontáž lešenia ľahkého pracovného radového s podlahami šírky nad 0,80 do 1,00 m, výšky do 10 m</t>
  </si>
  <si>
    <t>34</t>
  </si>
  <si>
    <t>953945351.S</t>
  </si>
  <si>
    <t>Hliníkový rohový ochranný profil s integrovanou mriežkou</t>
  </si>
  <si>
    <t>m</t>
  </si>
  <si>
    <t>36</t>
  </si>
  <si>
    <t>19</t>
  </si>
  <si>
    <t>953995406.S</t>
  </si>
  <si>
    <t>Okenný a dverový začisťovací profil</t>
  </si>
  <si>
    <t>38</t>
  </si>
  <si>
    <t>953995412.S</t>
  </si>
  <si>
    <t>Nadokenný profil s priznanou okapničkou</t>
  </si>
  <si>
    <t>40</t>
  </si>
  <si>
    <t>21</t>
  </si>
  <si>
    <t>962032314.S</t>
  </si>
  <si>
    <t>Demontáž komínov nad úrovňou strechy</t>
  </si>
  <si>
    <t>kpl</t>
  </si>
  <si>
    <t>42</t>
  </si>
  <si>
    <t>978015291.S</t>
  </si>
  <si>
    <t>Otlčenie omietok vonkajších priečelí jednoduchých, s vyškriabaním škár, očistením muriva, v rozsahu do 100 %,  -0,05900t</t>
  </si>
  <si>
    <t>44</t>
  </si>
  <si>
    <t>23</t>
  </si>
  <si>
    <t>978059631.S</t>
  </si>
  <si>
    <t>Odsekanie a odobratie obkladov stien z obkladačiek vonkajších vrátane podkladovej omietky nad 2 m2,  -0,08900t</t>
  </si>
  <si>
    <t>46</t>
  </si>
  <si>
    <t>979011111.S</t>
  </si>
  <si>
    <t>Zvislá doprava sutiny a vybúraných hmôt za prvé podlažie nad alebo pod základným podlažím</t>
  </si>
  <si>
    <t>t</t>
  </si>
  <si>
    <t>48</t>
  </si>
  <si>
    <t>25</t>
  </si>
  <si>
    <t>979081111.S</t>
  </si>
  <si>
    <t>Odvoz sutiny a vybúraných hmôt na skládku do 1 km</t>
  </si>
  <si>
    <t>50</t>
  </si>
  <si>
    <t>979081121.S</t>
  </si>
  <si>
    <t>Odvoz sutiny a vybúraných hmôt na skládku za každý ďalší 1 km</t>
  </si>
  <si>
    <t>52</t>
  </si>
  <si>
    <t>27</t>
  </si>
  <si>
    <t>979082111.S</t>
  </si>
  <si>
    <t>Vnútrostavenisková doprava sutiny a vybúraných hmôt do 10 m</t>
  </si>
  <si>
    <t>54</t>
  </si>
  <si>
    <t>979089612.S</t>
  </si>
  <si>
    <t>Poplatok za skladovanie</t>
  </si>
  <si>
    <t>56</t>
  </si>
  <si>
    <t>99</t>
  </si>
  <si>
    <t>Presun hmôt HSV</t>
  </si>
  <si>
    <t>29</t>
  </si>
  <si>
    <t>999281111.S</t>
  </si>
  <si>
    <t>Presun hmôt pre opravy a údržbu objektov vrátane vonkajších plášťov výšky do 25 m</t>
  </si>
  <si>
    <t>58</t>
  </si>
  <si>
    <t>PSV</t>
  </si>
  <si>
    <t>Práce a dodávky PSV</t>
  </si>
  <si>
    <t>711</t>
  </si>
  <si>
    <t>Izolácie proti vode a vlhkosti</t>
  </si>
  <si>
    <t>711131102.S</t>
  </si>
  <si>
    <t>Zhotovenie geotextílie alebo tkaniny na plochu vodorovnú</t>
  </si>
  <si>
    <t>60</t>
  </si>
  <si>
    <t>31</t>
  </si>
  <si>
    <t>693110004500.S</t>
  </si>
  <si>
    <t>Geotextília polypropylénová netkaná 300 g/m2</t>
  </si>
  <si>
    <t>62</t>
  </si>
  <si>
    <t>711142101.S</t>
  </si>
  <si>
    <t>Izolácia proti zemnej vlhkosti s protiradonovou odolnosťou nopovou HDPE fóliou hrúbky 0,5 mm, výška nopu 8 mm šírka 2 m zvislá</t>
  </si>
  <si>
    <t>64</t>
  </si>
  <si>
    <t>33</t>
  </si>
  <si>
    <t>998711101.S</t>
  </si>
  <si>
    <t>Presun hmôt pre izoláciu proti vode v objektoch výšky do 6 m</t>
  </si>
  <si>
    <t>66</t>
  </si>
  <si>
    <t>764</t>
  </si>
  <si>
    <t>Konštrukcie klampiarske</t>
  </si>
  <si>
    <t>764454801.S</t>
  </si>
  <si>
    <t>Demontáž a spätná montáž odpadových rúr kruhových, s priemerom 75 a 100 mm</t>
  </si>
  <si>
    <t>68</t>
  </si>
  <si>
    <t>Práce a dodávky M</t>
  </si>
  <si>
    <t>21-M</t>
  </si>
  <si>
    <t>Elektromontáže</t>
  </si>
  <si>
    <t>35</t>
  </si>
  <si>
    <t>2100</t>
  </si>
  <si>
    <t>Demontáž bleskozvodu</t>
  </si>
  <si>
    <t>70</t>
  </si>
  <si>
    <t>01a - Výmena výplňových konštrukcií</t>
  </si>
  <si>
    <t xml:space="preserve">    766 - Konštrukcie stolárske</t>
  </si>
  <si>
    <t xml:space="preserve">    767 - Konštrukcie doplnkové kovové</t>
  </si>
  <si>
    <t>968071116.S</t>
  </si>
  <si>
    <t>Demontáž dverí kovových vchodových, 1 bm obvodu - 0,005t</t>
  </si>
  <si>
    <t>968072456.S</t>
  </si>
  <si>
    <t>Vybúranie garážových vrát plochy nad 2 m2,  -0,06300t</t>
  </si>
  <si>
    <t>968081115.S</t>
  </si>
  <si>
    <t>Demontáž okien plastových, 1 bm obvodu - 0,007t</t>
  </si>
  <si>
    <t>968081116.S</t>
  </si>
  <si>
    <t>Demontáž dverí plastových vchodových, 1 bm obvodu - 0,012t</t>
  </si>
  <si>
    <t>764410850.S</t>
  </si>
  <si>
    <t>Demontáž oplechovania parapetov rš od 100 do 330 mm,  -0,00135t</t>
  </si>
  <si>
    <t>764711115</t>
  </si>
  <si>
    <t>Oplechovanie parapetov z plechu r.š. 490 mm</t>
  </si>
  <si>
    <t>998764101.S</t>
  </si>
  <si>
    <t>Presun hmôt pre konštrukcie klampiarske v objektoch výšky do 6 m</t>
  </si>
  <si>
    <t>766</t>
  </si>
  <si>
    <t>Konštrukcie stolárske</t>
  </si>
  <si>
    <t>766621400.S</t>
  </si>
  <si>
    <t>Montáž okien plastových s hydroizolačnými ISO páskami (exteriérová a interiérová)</t>
  </si>
  <si>
    <t>283290006100.S</t>
  </si>
  <si>
    <t>283290006200.S</t>
  </si>
  <si>
    <t>611410000100.S</t>
  </si>
  <si>
    <t>Plastové okná - orientačná cena</t>
  </si>
  <si>
    <t>766641161.S</t>
  </si>
  <si>
    <t>Montáž dverí plastových, vchodových, 1 m obvodu dverí</t>
  </si>
  <si>
    <t>611730000100.S</t>
  </si>
  <si>
    <t>Plastové dvere - orientačná cena</t>
  </si>
  <si>
    <t>766694121.S</t>
  </si>
  <si>
    <t>Montáž parapetnej dosky šírky nad 300 mm, dĺžky do 1000 mm</t>
  </si>
  <si>
    <t>ks</t>
  </si>
  <si>
    <t>611560000400.S</t>
  </si>
  <si>
    <t>Parapetná doska plastová, šírka 300 mm, komôrková vnútorná, zlatý dub, mramor, mahagon, svetlý buk, orech</t>
  </si>
  <si>
    <t>766694122.S</t>
  </si>
  <si>
    <t>Montáž parapetnej dosky šírky nad 300 mm, dĺžky 1000-1600 mm</t>
  </si>
  <si>
    <t>766694985.S</t>
  </si>
  <si>
    <t>Demontáž parapetnej dosky plastovej šírky do 300 mm, dĺžky do 1600 mm, -0,003t</t>
  </si>
  <si>
    <t>766694986.S</t>
  </si>
  <si>
    <t>Demontáž parapetnej dosky plastovej šírky do 300 mm, dĺžky nad 1600 mm, -0,006t</t>
  </si>
  <si>
    <t>998766101.S</t>
  </si>
  <si>
    <t>Presun hmot pre konštrukcie stolárske v objektoch výšky do 6 m</t>
  </si>
  <si>
    <t>767</t>
  </si>
  <si>
    <t>Konštrukcie doplnkové kovové</t>
  </si>
  <si>
    <t>767646520.S</t>
  </si>
  <si>
    <t>Montáž dverí kovových - hliníkových, vchodových, 1 m obvodu dverí</t>
  </si>
  <si>
    <t>553410032700.S</t>
  </si>
  <si>
    <t>Dvere oceľové - orientačná cena</t>
  </si>
  <si>
    <t>767651220.S</t>
  </si>
  <si>
    <t>Montáž vrát otočných, osadených do oceľovej zárubne , s plochou nad 6 do 9 m2</t>
  </si>
  <si>
    <t>553410062235.S</t>
  </si>
  <si>
    <t>Garážová brána s integrovanými dverami vxš 2800x2500 mm</t>
  </si>
  <si>
    <t>767660005.S</t>
  </si>
  <si>
    <t>Montáž siete proti hmyzu na okno, pevnej úchytkami na tesnenie</t>
  </si>
  <si>
    <t>553420000005.S</t>
  </si>
  <si>
    <t>Okenná sieť proti hmyzu pevná s vnútorným lemom na rám okna, reverzibilná z interiéru, farba biela</t>
  </si>
  <si>
    <t>767662120.S</t>
  </si>
  <si>
    <t>Demontáž a spätná montáž mreží s novým náterom</t>
  </si>
  <si>
    <t>998767101.S</t>
  </si>
  <si>
    <t>Presun hmôt pre kovové stavebné doplnkové konštrukcie v objektoch výšky do 6 m</t>
  </si>
  <si>
    <t>72</t>
  </si>
  <si>
    <t>01b - Zateplenie stropnej konštrukcie</t>
  </si>
  <si>
    <t xml:space="preserve">    713 - Izolácie tepelné</t>
  </si>
  <si>
    <t xml:space="preserve">    762 - Konštrukcie tesárske</t>
  </si>
  <si>
    <t xml:space="preserve">    763 - Konštrukcie - drevostavby</t>
  </si>
  <si>
    <t>713</t>
  </si>
  <si>
    <t>Izolácie tepelné</t>
  </si>
  <si>
    <t>713111111.S</t>
  </si>
  <si>
    <t>Montáž tepelnej izolácie stropov minerálnou vlnou, vrchom kladenou voľne</t>
  </si>
  <si>
    <t>631440004300.S</t>
  </si>
  <si>
    <t>Doska z minerálnej vlny hr. 150 mm, izolácia pre šikmé strechy, nezaťažené stropy, priečky</t>
  </si>
  <si>
    <t>998713101.S</t>
  </si>
  <si>
    <t>Presun hmôt pre izolácie tepelné v objektoch výšky do 6 m</t>
  </si>
  <si>
    <t>762</t>
  </si>
  <si>
    <t>Konštrukcie tesárske</t>
  </si>
  <si>
    <t>762812370.S</t>
  </si>
  <si>
    <t>Montáž záklopu</t>
  </si>
  <si>
    <t>605110000400.S</t>
  </si>
  <si>
    <t>Dosky a fošne</t>
  </si>
  <si>
    <t>762822130.S</t>
  </si>
  <si>
    <t>Montáž stropníc z hraneného a polohraneného reziva prierezovej plochy 288 - 450 cm2</t>
  </si>
  <si>
    <t>605110000100.S</t>
  </si>
  <si>
    <t>Rezivo trámový strop</t>
  </si>
  <si>
    <t>762822830.S</t>
  </si>
  <si>
    <t>Demontáž stropníc z reziva prierezovej plochy 288 - 450 cm2, -0,02500 t</t>
  </si>
  <si>
    <t>762841110.S</t>
  </si>
  <si>
    <t>Montáž podbíjania stropov a striech rovných z hrubých dosiek</t>
  </si>
  <si>
    <t>605110000200.S</t>
  </si>
  <si>
    <t>762895000.S</t>
  </si>
  <si>
    <t>Spojovacie prostriedky pre záklop, stropnice, podbíjanie - klince, svorky</t>
  </si>
  <si>
    <t>998762102.S</t>
  </si>
  <si>
    <t>Presun hmôt pre konštrukcie tesárske v objektoch výšky do 12 m</t>
  </si>
  <si>
    <t>763</t>
  </si>
  <si>
    <t>Konštrukcie - drevostavby</t>
  </si>
  <si>
    <t>763134540.S</t>
  </si>
  <si>
    <t>Montáž podhľadu dreveného</t>
  </si>
  <si>
    <t>631480002190</t>
  </si>
  <si>
    <t>Drevená stropná kazeta</t>
  </si>
  <si>
    <t>P</t>
  </si>
  <si>
    <t>Poznámka k položke:_x000D_
Poznámka k položke: Minerálne stropné podhľady</t>
  </si>
  <si>
    <t>763786222.S</t>
  </si>
  <si>
    <t>Demontáž dreveného podhľadu</t>
  </si>
  <si>
    <t>998763101.S</t>
  </si>
  <si>
    <t>Presun hmôt pre drevostavby v objektoch výšky do 12 m</t>
  </si>
  <si>
    <t>767995106.S</t>
  </si>
  <si>
    <t>Montáž ostatných atypických kovových stavebných doplnkových konštrukcií nad 100 do 250 kg</t>
  </si>
  <si>
    <t>kg</t>
  </si>
  <si>
    <t>145640000300.S</t>
  </si>
  <si>
    <t>Profil oceľový 250x150x5 mm</t>
  </si>
  <si>
    <t>767995107.S</t>
  </si>
  <si>
    <t>Montáž ostatných atypických kovových stavebných doplnkových konštrukcií nad 250 do 500 kg</t>
  </si>
  <si>
    <t>134870001180.S</t>
  </si>
  <si>
    <t>Oceľový nosník HEB 260, z valcovanej ocele S235JR</t>
  </si>
  <si>
    <t>01c - Ostatné - neoprávnené náklady</t>
  </si>
  <si>
    <t>799 - Demontáže, PSV ostatné</t>
  </si>
  <si>
    <t>D1 - Zvodové vedenie</t>
  </si>
  <si>
    <t>D2 - Uzemňovacia sústava - doplnenie exist. Uzemnenia</t>
  </si>
  <si>
    <t xml:space="preserve">    783 - Nátery</t>
  </si>
  <si>
    <t>21-M - Bleskozvod    Zachytávacia sústava</t>
  </si>
  <si>
    <t>VRN - Investičné náklady neobsiahnuté v cenách</t>
  </si>
  <si>
    <t>799</t>
  </si>
  <si>
    <t>Demontáže, PSV ostatné</t>
  </si>
  <si>
    <t>55</t>
  </si>
  <si>
    <t>999997005-n</t>
  </si>
  <si>
    <t>Nepredvídané práce</t>
  </si>
  <si>
    <t>hod</t>
  </si>
  <si>
    <t>-614573705</t>
  </si>
  <si>
    <t>D1</t>
  </si>
  <si>
    <t>Zvodové vedenie</t>
  </si>
  <si>
    <t>MAT..8</t>
  </si>
  <si>
    <t>Drôt pozinkovaný zvodový FeZn d8.00mm</t>
  </si>
  <si>
    <t>611785765</t>
  </si>
  <si>
    <t>37</t>
  </si>
  <si>
    <t>MAT..9</t>
  </si>
  <si>
    <t>Drôt pozinkovaný zvodový d 10 mm</t>
  </si>
  <si>
    <t>2145785048</t>
  </si>
  <si>
    <t>210010313</t>
  </si>
  <si>
    <t>Škatuľa odbočná s viečkom, bez zapojenia (KO 125) štvorcová</t>
  </si>
  <si>
    <t>-2008673516</t>
  </si>
  <si>
    <t>210220102</t>
  </si>
  <si>
    <t>Zvodový vodič včítane podpery FeZn lano do D 70 mm - montáž</t>
  </si>
  <si>
    <t>-493634968</t>
  </si>
  <si>
    <t>39</t>
  </si>
  <si>
    <t>MAT..10</t>
  </si>
  <si>
    <t>PV17 - podpera vedenia na zateplené fasády 36cm</t>
  </si>
  <si>
    <t>-676404001</t>
  </si>
  <si>
    <t>MAT..11</t>
  </si>
  <si>
    <t>HR-Ochranný uholnik OU</t>
  </si>
  <si>
    <t>924300968</t>
  </si>
  <si>
    <t>41</t>
  </si>
  <si>
    <t>MAT..12</t>
  </si>
  <si>
    <t>HR-Držiak DUZ   držiak ochranného uholníka</t>
  </si>
  <si>
    <t>1234334656</t>
  </si>
  <si>
    <t>MAT..13</t>
  </si>
  <si>
    <t>HR-Svorka SZ  skúšobná svorka</t>
  </si>
  <si>
    <t>430612111</t>
  </si>
  <si>
    <t>43</t>
  </si>
  <si>
    <t>MAT..14</t>
  </si>
  <si>
    <t>Krabica  KO-125</t>
  </si>
  <si>
    <t>2038301827</t>
  </si>
  <si>
    <t>MAT..15</t>
  </si>
  <si>
    <t>Štítok smaltovaný do 5 písmen 10x15 mm</t>
  </si>
  <si>
    <t>-1177591620</t>
  </si>
  <si>
    <t>210220301</t>
  </si>
  <si>
    <t>Bleskozvodová svorka do 2 skrutiek (SS, SR 03) - montáž</t>
  </si>
  <si>
    <t>1252983282</t>
  </si>
  <si>
    <t>45</t>
  </si>
  <si>
    <t>210220372</t>
  </si>
  <si>
    <t>Ochranný uholník alebo rúrka s držiak. do steny</t>
  </si>
  <si>
    <t>1825682795</t>
  </si>
  <si>
    <t>47</t>
  </si>
  <si>
    <t>210220401</t>
  </si>
  <si>
    <t>Označenie zvodov štítkami smaltované, z umelej hmot</t>
  </si>
  <si>
    <t>777418858</t>
  </si>
  <si>
    <t>D2</t>
  </si>
  <si>
    <t>Uzemňovacia sústava - doplnenie exist. Uzemnenia</t>
  </si>
  <si>
    <t>49</t>
  </si>
  <si>
    <t>MAT..16</t>
  </si>
  <si>
    <t>Páska uzemňovacia 30x4 mm</t>
  </si>
  <si>
    <t>816602461</t>
  </si>
  <si>
    <t>MAT..17</t>
  </si>
  <si>
    <t>HR-Zemniaca tyč ZT 2 m</t>
  </si>
  <si>
    <t>-1025985284</t>
  </si>
  <si>
    <t>51</t>
  </si>
  <si>
    <t>MAT..18</t>
  </si>
  <si>
    <t>HR-Svorka SJ 01  svorka k uzemňovacej tyči</t>
  </si>
  <si>
    <t>-184164957</t>
  </si>
  <si>
    <t>210220022</t>
  </si>
  <si>
    <t>Uzemňovacie vedenie v zemi včít. svoriek,  izolácie spojov FeZn D 8 - 10 mm</t>
  </si>
  <si>
    <t>-1464535406</t>
  </si>
  <si>
    <t>53</t>
  </si>
  <si>
    <t>210220361</t>
  </si>
  <si>
    <t>Tyčový uzemňovač zarazený do zeme a pripoj.vedenie do 2 m</t>
  </si>
  <si>
    <t>719671177</t>
  </si>
  <si>
    <t>460070103</t>
  </si>
  <si>
    <t>Jama pre ulož. pás. uzemň. zemný pásik FeZn 30x4 mm. zemina tr. 3</t>
  </si>
  <si>
    <t>533228850</t>
  </si>
  <si>
    <t>76378</t>
  </si>
  <si>
    <t>Demontáž dreveného schodiska</t>
  </si>
  <si>
    <t>76722</t>
  </si>
  <si>
    <t>Montáž schodiska</t>
  </si>
  <si>
    <t>612330000100.S</t>
  </si>
  <si>
    <t>Dodávka schodiska podľa ponuky - orientačná cena</t>
  </si>
  <si>
    <t>783</t>
  </si>
  <si>
    <t>Nátery</t>
  </si>
  <si>
    <t>783225100</t>
  </si>
  <si>
    <t>Nátery kov.stav.doplnk.konštr. syntetické na vzduchu schnúce dvojnás. 1x s emailov. - 105µm</t>
  </si>
  <si>
    <t>783226100</t>
  </si>
  <si>
    <t>Nátery kov.stav.doplnk.konštr. syntetické na vzduchu schnúce základný - 35µm</t>
  </si>
  <si>
    <t>Bleskozvod    Zachytávacia sústava</t>
  </si>
  <si>
    <t>MAT.</t>
  </si>
  <si>
    <t>Drôt pozinkovaný zachytávací AlMgSi  8.00mm</t>
  </si>
  <si>
    <t>256</t>
  </si>
  <si>
    <t>286248886</t>
  </si>
  <si>
    <t>MAT..1</t>
  </si>
  <si>
    <t>HR-Podpera vedenia PV  - na hrebeň</t>
  </si>
  <si>
    <t>1134386295</t>
  </si>
  <si>
    <t>MAT..2</t>
  </si>
  <si>
    <t>Zachytávacia tyč   označenie JP 15 s držiakom PV 15 UNI</t>
  </si>
  <si>
    <t>-1618004054</t>
  </si>
  <si>
    <t>MAT..3</t>
  </si>
  <si>
    <t>Strieška FeZn ochranná horná označenie OS 01</t>
  </si>
  <si>
    <t>1747545763</t>
  </si>
  <si>
    <t>MAT..4</t>
  </si>
  <si>
    <t>Strieška FeZn ochranná spodná označenie OS 02</t>
  </si>
  <si>
    <t>1600857489</t>
  </si>
  <si>
    <t>1305751860</t>
  </si>
  <si>
    <t>210220420</t>
  </si>
  <si>
    <t>Zachytávacia tyč  s vrutom JD10-20 a podstavcom</t>
  </si>
  <si>
    <t>2064747894</t>
  </si>
  <si>
    <t>210220425</t>
  </si>
  <si>
    <t>Držiak zachytávacej tyče  DJ1-8</t>
  </si>
  <si>
    <t>-1635057712</t>
  </si>
  <si>
    <t>210220426</t>
  </si>
  <si>
    <t>Ochranná strieška OS01, OS02</t>
  </si>
  <si>
    <t>815181680</t>
  </si>
  <si>
    <t>MAT..5</t>
  </si>
  <si>
    <t>HR-Svorka SK  svorka krížová</t>
  </si>
  <si>
    <t>645302720</t>
  </si>
  <si>
    <t>MAT..6</t>
  </si>
  <si>
    <t>HR-Svorka SO   svorka na odkvap</t>
  </si>
  <si>
    <t>-1564883906</t>
  </si>
  <si>
    <t>MAT..7</t>
  </si>
  <si>
    <t>HR-Svorka SS   spojovacia svorka</t>
  </si>
  <si>
    <t>507977800</t>
  </si>
  <si>
    <t>745620102</t>
  </si>
  <si>
    <t>Zachytávacie a zvodové vodiče vrátane podpery FeZn lano do D 70 mm - montáž</t>
  </si>
  <si>
    <t>-1609055842</t>
  </si>
  <si>
    <t>VRN</t>
  </si>
  <si>
    <t>Investičné náklady neobsiahnuté v cenách</t>
  </si>
  <si>
    <t>000100011.S</t>
  </si>
  <si>
    <t>VRN 6% z dodávky</t>
  </si>
  <si>
    <t>eur</t>
  </si>
  <si>
    <t>1396659595</t>
  </si>
  <si>
    <t>57</t>
  </si>
  <si>
    <t>000100012.S</t>
  </si>
  <si>
    <t>Doprava 3%</t>
  </si>
  <si>
    <t>801643385</t>
  </si>
  <si>
    <t>02 - Vykurovanie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</si>
  <si>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</si>
  <si>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</si>
  <si>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</si>
  <si>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</si>
  <si>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</si>
  <si>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36-M - Montáž prevádzkových, meracích a regulačných zariadení</t>
  </si>
  <si>
    <t>612451071.S1</t>
  </si>
  <si>
    <t>Vyspravenie otvorov</t>
  </si>
  <si>
    <t>971033371.S1</t>
  </si>
  <si>
    <t>Vybúranie otvoru v stenách a stropoch</t>
  </si>
  <si>
    <t>979089312.S</t>
  </si>
  <si>
    <t>Poplatok za skladovanie - kovy (meď, bronz, mosadz atď.) (17 04 ), ostatné</t>
  </si>
  <si>
    <t>713482131.S</t>
  </si>
  <si>
    <t>Montáž trubíc z PE, hr.30 mm,vnút.priemer do 38 mm</t>
  </si>
  <si>
    <t>283310006400</t>
  </si>
  <si>
    <t>Poznámka k položke:_x000D_
Poznámka k položke: Tepelná izolácia z polyetylénu (PEF) vhodná na izolovanie rozvodov teplej vody a vykurovania.  Súčiniteľ' tepelnej vodivosti  λ40°C=0.040W/m.K. Reakcia na oheň E.</t>
  </si>
  <si>
    <t>731</t>
  </si>
  <si>
    <t>Ústredné kúrenie - kotolne</t>
  </si>
  <si>
    <t>731200826.S</t>
  </si>
  <si>
    <t>Demontáž kotla oceľového na kvapalné alebo plynné palivá s výkonom nad 40 do 60 kW,  -0,35625t</t>
  </si>
  <si>
    <t>732</t>
  </si>
  <si>
    <t>Ústredné kúrenie - strojovne</t>
  </si>
  <si>
    <t>732320813.S</t>
  </si>
  <si>
    <t>Demontáž nádrže beztlakovej alebo tlakovej, odpojenie od rozvodov potrubia nádrže objemu do 200 l</t>
  </si>
  <si>
    <t>732331009.S</t>
  </si>
  <si>
    <t>Montáž expanznej nádoby tlak do 6 bar s membránou 25 l</t>
  </si>
  <si>
    <t>9572994</t>
  </si>
  <si>
    <t>membr. exp. nádoba 25l (farba biela)</t>
  </si>
  <si>
    <t>Poznámka k položke:_x000D_
Poznámka k položke: Mat. sk. H</t>
  </si>
  <si>
    <t>9572216</t>
  </si>
  <si>
    <t>príchytka na stenu pre N 25</t>
  </si>
  <si>
    <t>732429111.S1</t>
  </si>
  <si>
    <t>Montáž RMS</t>
  </si>
  <si>
    <t>súb.</t>
  </si>
  <si>
    <t>7741074</t>
  </si>
  <si>
    <t>7741097</t>
  </si>
  <si>
    <t>upevnenie na RMS DN25/32</t>
  </si>
  <si>
    <t>732460080.S1</t>
  </si>
  <si>
    <t>Montáž tepelného čerpadla splitového</t>
  </si>
  <si>
    <t>Z015227</t>
  </si>
  <si>
    <t>Poznámka k položke:_x000D_
Poznámka k položke: Mat. sk. W</t>
  </si>
  <si>
    <t>Z018469</t>
  </si>
  <si>
    <t>Z008341</t>
  </si>
  <si>
    <t>ZK02945</t>
  </si>
  <si>
    <t>inštalačná sada s medenými rúrami 10/16</t>
  </si>
  <si>
    <t>ZK04097</t>
  </si>
  <si>
    <t>výhrevný pás pre vaňu kondenzátu 1,2m</t>
  </si>
  <si>
    <t>733</t>
  </si>
  <si>
    <t>Ústredné kúrenie - rozvodné potrubie</t>
  </si>
  <si>
    <t>733110808.S</t>
  </si>
  <si>
    <t>Demontáž potrubia z oceľových rúrok závitových do DN 50,  -0,00532t</t>
  </si>
  <si>
    <t>733126005.S1</t>
  </si>
  <si>
    <t>Montáž tvarovky</t>
  </si>
  <si>
    <t>605315</t>
  </si>
  <si>
    <t>Redukce s SC 15 x 12, ocel / pozinkovaný</t>
  </si>
  <si>
    <t>558499</t>
  </si>
  <si>
    <t>Redukce s SC 18 x 15, ocel / pozinkovaný</t>
  </si>
  <si>
    <t>558512</t>
  </si>
  <si>
    <t>Redukce s SC 22 x 18, ocel / pozinkovaný</t>
  </si>
  <si>
    <t>605216</t>
  </si>
  <si>
    <t>T-kus s SC 12 x 15 x 12, ocel / pozinkovaný</t>
  </si>
  <si>
    <t>558611</t>
  </si>
  <si>
    <t>T-kus s SC 15, ocel / pozinkovaný</t>
  </si>
  <si>
    <t>642549</t>
  </si>
  <si>
    <t>T-kus s SC 15 x 18 x 15, ocel / pozinkovaný</t>
  </si>
  <si>
    <t>558857</t>
  </si>
  <si>
    <t>T-kus s SC 15 x 22 x 15, ocel / pozinkovaný</t>
  </si>
  <si>
    <t>648596</t>
  </si>
  <si>
    <t>T-kus s SC 18 x 12 x 18, ocel / pozinkovaný</t>
  </si>
  <si>
    <t>642617</t>
  </si>
  <si>
    <t>T-kus s SC 22 x 15 x 15, ocel / pozinkovaný</t>
  </si>
  <si>
    <t>642655</t>
  </si>
  <si>
    <t>T-kus s SC 22 x 22 x 15, ocel / pozinkovaný</t>
  </si>
  <si>
    <t>558727</t>
  </si>
  <si>
    <t>T-kus s SC 28 x 18 x 28, ocel / pozinkovaný</t>
  </si>
  <si>
    <t>74</t>
  </si>
  <si>
    <t>642693</t>
  </si>
  <si>
    <t>T-kus s SC 28 x 22 x 22, ocel / pozinkovaný</t>
  </si>
  <si>
    <t>76</t>
  </si>
  <si>
    <t>558642</t>
  </si>
  <si>
    <t>T-kus s SC 28, ocel / pozinkovaný</t>
  </si>
  <si>
    <t>78</t>
  </si>
  <si>
    <t>733151069.S</t>
  </si>
  <si>
    <t>Potrubie z oceľových rúrok D 12/1,0 mm</t>
  </si>
  <si>
    <t>80</t>
  </si>
  <si>
    <t>650339</t>
  </si>
  <si>
    <t>82</t>
  </si>
  <si>
    <t>733151072.S</t>
  </si>
  <si>
    <t>Potrubie z oceľových rúrok D 15/1,0 mm</t>
  </si>
  <si>
    <t>84</t>
  </si>
  <si>
    <t>559441</t>
  </si>
  <si>
    <t>86</t>
  </si>
  <si>
    <t>733151075</t>
  </si>
  <si>
    <t>Potrubie z oceľových rúrok D 18/1,2 mm</t>
  </si>
  <si>
    <t>88</t>
  </si>
  <si>
    <t>559458</t>
  </si>
  <si>
    <t>90</t>
  </si>
  <si>
    <t>733151078.S</t>
  </si>
  <si>
    <t>Potrubie z oceľových rúrok D 22/1,5 mm</t>
  </si>
  <si>
    <t>92</t>
  </si>
  <si>
    <t>559465</t>
  </si>
  <si>
    <t>94</t>
  </si>
  <si>
    <t>733151081.S</t>
  </si>
  <si>
    <t>Potrubie z oceľových rúrok D 28/1,5 mm</t>
  </si>
  <si>
    <t>96</t>
  </si>
  <si>
    <t>559472</t>
  </si>
  <si>
    <t>98</t>
  </si>
  <si>
    <t>733151084.S</t>
  </si>
  <si>
    <t>Potrubie z oceľových rúrok D 35/1,5 mm</t>
  </si>
  <si>
    <t>100</t>
  </si>
  <si>
    <t>559496</t>
  </si>
  <si>
    <t>102</t>
  </si>
  <si>
    <t>733181400.S</t>
  </si>
  <si>
    <t>Montáž odkalovača</t>
  </si>
  <si>
    <t>104</t>
  </si>
  <si>
    <t>7569444</t>
  </si>
  <si>
    <t>106</t>
  </si>
  <si>
    <t>998733101.S</t>
  </si>
  <si>
    <t>Presun hmôt pre rozvody potrubia v objektoch výšky do 6 m</t>
  </si>
  <si>
    <t>108</t>
  </si>
  <si>
    <t>734</t>
  </si>
  <si>
    <t>Ústredné kúrenie - armatúry</t>
  </si>
  <si>
    <t>734213240.S</t>
  </si>
  <si>
    <t>Montáž ventilu závitového G 3/8</t>
  </si>
  <si>
    <t>110</t>
  </si>
  <si>
    <t>1392300</t>
  </si>
  <si>
    <t>112</t>
  </si>
  <si>
    <t>1772390</t>
  </si>
  <si>
    <t>114</t>
  </si>
  <si>
    <t>734223230.S</t>
  </si>
  <si>
    <t>Montáž termostatickej hlavice</t>
  </si>
  <si>
    <t>116</t>
  </si>
  <si>
    <t>59</t>
  </si>
  <si>
    <t>1920060</t>
  </si>
  <si>
    <t>118</t>
  </si>
  <si>
    <t>734224012.S</t>
  </si>
  <si>
    <t>Montáž guľového kohúta závitového G 1</t>
  </si>
  <si>
    <t>120</t>
  </si>
  <si>
    <t>61</t>
  </si>
  <si>
    <t>1210003</t>
  </si>
  <si>
    <t>122</t>
  </si>
  <si>
    <t>734224015.S</t>
  </si>
  <si>
    <t>Montáž guľového kohúta závitového G 5/4</t>
  </si>
  <si>
    <t>124</t>
  </si>
  <si>
    <t>63</t>
  </si>
  <si>
    <t>1210004</t>
  </si>
  <si>
    <t>126</t>
  </si>
  <si>
    <t>998734101.S</t>
  </si>
  <si>
    <t>Presun hmôt pre armatúry v objektoch výšky do 6 m</t>
  </si>
  <si>
    <t>128</t>
  </si>
  <si>
    <t>735</t>
  </si>
  <si>
    <t>Ústredné kúrenie - vykurovacie telesá</t>
  </si>
  <si>
    <t>65</t>
  </si>
  <si>
    <t>735151822.S</t>
  </si>
  <si>
    <t>Demontáž vykurovacieho telesa panelového</t>
  </si>
  <si>
    <t>130</t>
  </si>
  <si>
    <t>735154140.S</t>
  </si>
  <si>
    <t>Montáž vykurovacieho telesa panelového dvojradového výšky 600 mm/ dĺžky 400-600 mm</t>
  </si>
  <si>
    <t>132</t>
  </si>
  <si>
    <t>67</t>
  </si>
  <si>
    <t>K00226006009016011</t>
  </si>
  <si>
    <t>134</t>
  </si>
  <si>
    <t>735154142.S</t>
  </si>
  <si>
    <t>136</t>
  </si>
  <si>
    <t>69</t>
  </si>
  <si>
    <t>K00226012009016011</t>
  </si>
  <si>
    <t>138</t>
  </si>
  <si>
    <t>K00226013009016011</t>
  </si>
  <si>
    <t>140</t>
  </si>
  <si>
    <t>71</t>
  </si>
  <si>
    <t>735154143.S</t>
  </si>
  <si>
    <t>Montáž vykurovacieho telesa panelového dvojradového výšky 600 mm/ dĺžky 1400-1800 mm</t>
  </si>
  <si>
    <t>142</t>
  </si>
  <si>
    <t>K00226014009016011</t>
  </si>
  <si>
    <t>144</t>
  </si>
  <si>
    <t>73</t>
  </si>
  <si>
    <t>K00226017009016011</t>
  </si>
  <si>
    <t>146</t>
  </si>
  <si>
    <t>K00226018009016011</t>
  </si>
  <si>
    <t>148</t>
  </si>
  <si>
    <t>75</t>
  </si>
  <si>
    <t>210410041.S</t>
  </si>
  <si>
    <t>Montáž termostatu</t>
  </si>
  <si>
    <t>150</t>
  </si>
  <si>
    <t>7179164</t>
  </si>
  <si>
    <t>termostat protimrazovej ochrany</t>
  </si>
  <si>
    <t>152</t>
  </si>
  <si>
    <t>36-M</t>
  </si>
  <si>
    <t>Montáž prevádzkových, meracích a regulačných zariadení</t>
  </si>
  <si>
    <t>77</t>
  </si>
  <si>
    <t>360410420.S</t>
  </si>
  <si>
    <t>Montáž ponorného snímača teploty</t>
  </si>
  <si>
    <t>154</t>
  </si>
  <si>
    <t>7438702</t>
  </si>
  <si>
    <t>156</t>
  </si>
  <si>
    <t>79</t>
  </si>
  <si>
    <t>7426463</t>
  </si>
  <si>
    <t>158</t>
  </si>
  <si>
    <t>360410470.S</t>
  </si>
  <si>
    <t>Montáž priestorového snímača relatívnej vlhkosti a teploty</t>
  </si>
  <si>
    <t>160</t>
  </si>
  <si>
    <t>81</t>
  </si>
  <si>
    <t>7452646</t>
  </si>
  <si>
    <t>snímač vlhkosti 230V</t>
  </si>
  <si>
    <t>162</t>
  </si>
  <si>
    <t>03 - ELI</t>
  </si>
  <si>
    <t xml:space="preserve">21-M - Elektromontáže   </t>
  </si>
  <si>
    <t>D1 - Práce a dodávky – M    Uzemnenie</t>
  </si>
  <si>
    <t>OST - Ostatné</t>
  </si>
  <si>
    <t xml:space="preserve">Elektromontáže   </t>
  </si>
  <si>
    <t>Domový rozvádzač plastový 24 MOD, 400V, 40A, Ik-10kA, IP44/IP20</t>
  </si>
  <si>
    <t>210193072</t>
  </si>
  <si>
    <t>Domova rozvodnica do 36 M pre zapustenú montáž bez sekacích prác</t>
  </si>
  <si>
    <t>Modulárny elektomer 400V/63A</t>
  </si>
  <si>
    <t>Istič trojpolový C25A, 6 kA</t>
  </si>
  <si>
    <t>Istič jednopolový C16A, 6 kA</t>
  </si>
  <si>
    <t>210120404</t>
  </si>
  <si>
    <t>Istič vzduchový trojpólový do 63 A</t>
  </si>
  <si>
    <t>210120401</t>
  </si>
  <si>
    <t>Istič vzduchový jednopólový do 63 A</t>
  </si>
  <si>
    <t>210120410</t>
  </si>
  <si>
    <t>Prúdové chrániče dvojpólové 16 - 100 A</t>
  </si>
  <si>
    <t>Kábel medený CYKY 5x6 mm2   - dlžka káblov sa upresní pri ich montáži</t>
  </si>
  <si>
    <t>Kábel medený CYKY 3x2,5 mm2   - dlžka káblov sa upresní pri ich montáži</t>
  </si>
  <si>
    <t>Kábel medený CYKY 3x1,5 mm2     - dlžka káblov sa upresní pri ich montáži</t>
  </si>
  <si>
    <t>Kábel medený CYY 10 mm2     - dlžka káblov sa upresní pri ich montáži</t>
  </si>
  <si>
    <t>Kábel medený CYY 6 mm2    - dlžka káblov sa upresní pri ich montáži</t>
  </si>
  <si>
    <t>974032830</t>
  </si>
  <si>
    <t>Vyrezanie rýh frézovaním v murive hĺbky 20 mm, š. 40 mm - dlžka sa upresní pri realizácii</t>
  </si>
  <si>
    <t>210800241</t>
  </si>
  <si>
    <t>Kábel medený uložený pod omietkou CYKY  450/750 V  do 5x6mm2</t>
  </si>
  <si>
    <t>210800227</t>
  </si>
  <si>
    <t>Kábel medený uložený pod omietkou CYKY  450/750 V  do 3x2,5mm2</t>
  </si>
  <si>
    <t>210100259</t>
  </si>
  <si>
    <t>Ukončenie celoplastových káblov zmrašť. záklopkou alebo páskou do 5 x 10 mm2</t>
  </si>
  <si>
    <t>210100258</t>
  </si>
  <si>
    <t>Ukončenie celoplastových káblov zmrašť. záklopkou alebo páskou do 3 x 4 mm2</t>
  </si>
  <si>
    <t>210100002</t>
  </si>
  <si>
    <t>Ukončenie vodičov v rozvádzač. vrátane zapojenia a vodičovej koncovky do 6 mm2</t>
  </si>
  <si>
    <t>Ochranné pospájanie v práčovniach, kúpeľniach, pevne uložené Cu 4-16mm2</t>
  </si>
  <si>
    <t>210800004</t>
  </si>
  <si>
    <t>Vodič medený uložený voľne CYY 450/750 V  6mm2</t>
  </si>
  <si>
    <t>210010321</t>
  </si>
  <si>
    <t>Krabica (1903, KR 68) odbočná s viečkom, svorkovnicou vrátane zapojenia, kruhová</t>
  </si>
  <si>
    <t>210010502</t>
  </si>
  <si>
    <t>Osadenie lustrovej svorky vrátane zapojenia do 3 x 4</t>
  </si>
  <si>
    <t>210110041</t>
  </si>
  <si>
    <t>Spínače polozapustené a zapustené vrátane zapojenia jednopólový - radenie 1</t>
  </si>
  <si>
    <t>Zásuvka vstavaná  16A 230V</t>
  </si>
  <si>
    <t>210111011</t>
  </si>
  <si>
    <t>Domová zásuvka polozapustená alebo zapustená vrátane zapojenia 10/16 A 250 V 2P + Z</t>
  </si>
  <si>
    <t>Svietidlo led stropné/nástenné 1x36W, IP20/IP44</t>
  </si>
  <si>
    <t>Svietidlo led nástenné/stropné so senzorom 1x26W, IP20</t>
  </si>
  <si>
    <t>Svietidlo núdzové nástenné s autonómnou batériou 1x11W do  1 hod., IP44</t>
  </si>
  <si>
    <t>210201901</t>
  </si>
  <si>
    <t>Montáž svietidla interiérového na stenu do 1,0 kg</t>
  </si>
  <si>
    <t>210201001</t>
  </si>
  <si>
    <t>Zapojenie svietidlá IP20, 1 x svetelný zdroj, stropného - nástenného</t>
  </si>
  <si>
    <t>Práce a dodávky – M    Uzemnenie</t>
  </si>
  <si>
    <t>Tyč uzemňovacia FeZn nadstavovacia označenie ZT 1 d., d 20 mm, 2 m</t>
  </si>
  <si>
    <t>Pásovina uzemňovacia FeZn 30 x 4 mm</t>
  </si>
  <si>
    <t>MAT..19</t>
  </si>
  <si>
    <t>Svorka FeZn uzemňovacia označenie SR 03 A</t>
  </si>
  <si>
    <t>MAT..20</t>
  </si>
  <si>
    <t>Svorka SR 03 pre spojovanie kruhových vodičov d 6-12 mm s páskovými</t>
  </si>
  <si>
    <t>MAT..21</t>
  </si>
  <si>
    <t>Svorkovnica ekvipotencionálna EPS 2, KOPOS</t>
  </si>
  <si>
    <t>210220443</t>
  </si>
  <si>
    <t>Svorka  uzemňovacia SR03</t>
  </si>
  <si>
    <t>210220454</t>
  </si>
  <si>
    <t>Uzemňovacia tyč  ZT</t>
  </si>
  <si>
    <t>210220031</t>
  </si>
  <si>
    <t>Ekvipotenciálna svorkovnica EPS</t>
  </si>
  <si>
    <t>210220430</t>
  </si>
  <si>
    <t>Uzemňovacie vedenie v zemi FeZn vrátane izolácie spojov</t>
  </si>
  <si>
    <t>460200153</t>
  </si>
  <si>
    <t>Hĺbenie  ryhy 35 cm širokej a 70 cm hlbokej, v zemine triedy 3</t>
  </si>
  <si>
    <t>460560163</t>
  </si>
  <si>
    <t>Ručný zásyp  ryhy bez zhutn. zeminy, 35 cm širokej, 80 cm hlbokej v zemine tr. 3</t>
  </si>
  <si>
    <t>460620013</t>
  </si>
  <si>
    <t>Proviz. úprava terénu v zemine tr. 3,</t>
  </si>
  <si>
    <t>OST</t>
  </si>
  <si>
    <t>Ostatné</t>
  </si>
  <si>
    <t>000700011</t>
  </si>
  <si>
    <t>Dopravné náklady - mimostavenisková doprava objektivizácia dopravných nákladov materiálov</t>
  </si>
  <si>
    <t>262144</t>
  </si>
  <si>
    <t>HZS000313</t>
  </si>
  <si>
    <t>Stavebno montážne práce náročné ucelené - odborné, tvorivé remeselné</t>
  </si>
  <si>
    <t>99997005-R</t>
  </si>
  <si>
    <t>Revízia elektrického zariadenia</t>
  </si>
  <si>
    <t>VRN 5% z dodávky</t>
  </si>
  <si>
    <t>04 - Fotovoltický lokálny zdroj</t>
  </si>
  <si>
    <t>D1 - Fotovoltické zariadenie - konštrukcia</t>
  </si>
  <si>
    <t>D2 - Fotovoltické zariadenie - elektromateriál</t>
  </si>
  <si>
    <t>D3 - Montáž</t>
  </si>
  <si>
    <t>D4 - Projektová dokumentácia, revízia, oživenie a doprava</t>
  </si>
  <si>
    <t>Fotovoltické zariadenie - konštrukcia</t>
  </si>
  <si>
    <t>Pol1</t>
  </si>
  <si>
    <t>Vrut M10x200 A2 SW7</t>
  </si>
  <si>
    <t>Pol2</t>
  </si>
  <si>
    <t>Profil 2250mm</t>
  </si>
  <si>
    <t>Pol3</t>
  </si>
  <si>
    <t>Univerzálna spojka</t>
  </si>
  <si>
    <t>Pol4</t>
  </si>
  <si>
    <t>Spojka profilu</t>
  </si>
  <si>
    <t>Pol5</t>
  </si>
  <si>
    <t>Koncový úchyt</t>
  </si>
  <si>
    <t>Pol6</t>
  </si>
  <si>
    <t>Stredový úchyt</t>
  </si>
  <si>
    <t>Pol7</t>
  </si>
  <si>
    <t>Drobný materiál</t>
  </si>
  <si>
    <t>Pol8</t>
  </si>
  <si>
    <t>Doprava</t>
  </si>
  <si>
    <t>Fotovoltické zariadenie - elektromateriál</t>
  </si>
  <si>
    <t>Pol9</t>
  </si>
  <si>
    <t>Fotovoltický panel 360Wp</t>
  </si>
  <si>
    <t>Pol10</t>
  </si>
  <si>
    <t>Striedač 8,2 kW</t>
  </si>
  <si>
    <t>Pol11</t>
  </si>
  <si>
    <t>Riadenie a regulácia - Smart Meter</t>
  </si>
  <si>
    <t>Pol12</t>
  </si>
  <si>
    <t>Rozvádzač</t>
  </si>
  <si>
    <t>Pol13</t>
  </si>
  <si>
    <t>Poistkové odpojovače 10x38 2p</t>
  </si>
  <si>
    <t>Pol14</t>
  </si>
  <si>
    <t>Poistka DC 1000V, 12A</t>
  </si>
  <si>
    <t>Pol15</t>
  </si>
  <si>
    <t>Prepäťová ochrana 750V</t>
  </si>
  <si>
    <t>Pol16</t>
  </si>
  <si>
    <t>Sieťová ochrana</t>
  </si>
  <si>
    <t>Pol17</t>
  </si>
  <si>
    <t>Stýkač 25 A</t>
  </si>
  <si>
    <t>Pol18</t>
  </si>
  <si>
    <t>Poistkové odpojovače 10x38 3p</t>
  </si>
  <si>
    <t>Pol19</t>
  </si>
  <si>
    <t>Poistka T6A Gg</t>
  </si>
  <si>
    <t>Pol20</t>
  </si>
  <si>
    <t>Istič (3P) B16A</t>
  </si>
  <si>
    <t>Pol21</t>
  </si>
  <si>
    <t>Istič (3P) B50A</t>
  </si>
  <si>
    <t>Pol22</t>
  </si>
  <si>
    <t>Kábel CYKY-J 5x6</t>
  </si>
  <si>
    <t>Pol23</t>
  </si>
  <si>
    <t>Dátový kábel FTP</t>
  </si>
  <si>
    <t>Pol24</t>
  </si>
  <si>
    <t>Uzemňovací kábel (zž) 16mm2</t>
  </si>
  <si>
    <t>Pol25</t>
  </si>
  <si>
    <t>Solárny kábel 6mm2</t>
  </si>
  <si>
    <t>Pol26</t>
  </si>
  <si>
    <t>Konektor MC4+ / MC4-</t>
  </si>
  <si>
    <t>Pol27</t>
  </si>
  <si>
    <t>UV chránička</t>
  </si>
  <si>
    <t>Pol28</t>
  </si>
  <si>
    <t>Drobný elektroinštalačný materiál</t>
  </si>
  <si>
    <t>Pol29</t>
  </si>
  <si>
    <t>D3</t>
  </si>
  <si>
    <t>Montáž</t>
  </si>
  <si>
    <t>Pol30</t>
  </si>
  <si>
    <t>Fotovotlické zariadenie</t>
  </si>
  <si>
    <t>D4</t>
  </si>
  <si>
    <t>Projektová dokumentácia, revízia, oživenie a doprava</t>
  </si>
  <si>
    <t>Pol32</t>
  </si>
  <si>
    <t>Inžinierská činnosť</t>
  </si>
  <si>
    <t>Pol33</t>
  </si>
  <si>
    <t>Odborná prehliadka a funkčná skúška (revízia)</t>
  </si>
  <si>
    <t>Pol34</t>
  </si>
  <si>
    <t>Skúšky, oživenie zariadení , uvedenie do prevádzky</t>
  </si>
  <si>
    <t>Pol35</t>
  </si>
  <si>
    <t>Dopravné a vedľajšie náklady</t>
  </si>
  <si>
    <t>03a - VZT</t>
  </si>
  <si>
    <t xml:space="preserve">    769 - Montáže vzduchotechnických zariadení</t>
  </si>
  <si>
    <t>966079881.S</t>
  </si>
  <si>
    <t>Stavebné prierazy</t>
  </si>
  <si>
    <t>769</t>
  </si>
  <si>
    <t>Montáže vzduchotechnických zariadení</t>
  </si>
  <si>
    <t>769011030.S</t>
  </si>
  <si>
    <t>Montáž ventilátora malého axiálneho nástenného do stropu veľkosť: 100</t>
  </si>
  <si>
    <t>429110011000.S</t>
  </si>
  <si>
    <t>MFO 100/4" T</t>
  </si>
  <si>
    <t>769021000.S</t>
  </si>
  <si>
    <t>Montáž spiro potrubia do DN 100</t>
  </si>
  <si>
    <t>429810000200.S</t>
  </si>
  <si>
    <t>769021178</t>
  </si>
  <si>
    <t>Montáž ohybnej Al hadice s tepelnou a hlukovou izoláciou priemeru 100-130 mm</t>
  </si>
  <si>
    <t>429840016200</t>
  </si>
  <si>
    <t>7690214571</t>
  </si>
  <si>
    <t>Montáž držiaka na potrubie s gumenou výsteľkou</t>
  </si>
  <si>
    <t>286220054100</t>
  </si>
  <si>
    <t>Držiak na potrubie s gumenou výsteľkou 100 mm</t>
  </si>
  <si>
    <t>769037003.S</t>
  </si>
  <si>
    <t>Montáž fasádnej mriežky priemeru 100 mm</t>
  </si>
  <si>
    <t>97901090</t>
  </si>
  <si>
    <t>769052000.S</t>
  </si>
  <si>
    <t>Montáž rekuperačnej jednotky lokálnej</t>
  </si>
  <si>
    <t>429530000100.S</t>
  </si>
  <si>
    <t>51645</t>
  </si>
  <si>
    <t>76906030546</t>
  </si>
  <si>
    <t>Montáž modulu pre rozdelenie vetracích zón</t>
  </si>
  <si>
    <t>I07010562</t>
  </si>
  <si>
    <t>IVA018.492.001</t>
  </si>
  <si>
    <t>Poznámka k položke:_x000D_
Poznámka k položke: pre úplne automatické ovládanie vetracej jednotky na základe koncentrácie CO2 pre IVAR.BT 2.5F a IVAR.BT 3.5F</t>
  </si>
  <si>
    <t>7690712922</t>
  </si>
  <si>
    <t>Doplnkový materiál</t>
  </si>
  <si>
    <t>998769201</t>
  </si>
  <si>
    <t>Presun hmôt pre montáž vzduchotechnických zariadení v stavbe (objekte) výšky do 7 m</t>
  </si>
  <si>
    <t>%</t>
  </si>
  <si>
    <t>210010011.S</t>
  </si>
  <si>
    <t>Prekáblovanie regulátora ovládania a lokálnej rekuperačnej jednotky vrátane kabeláže</t>
  </si>
  <si>
    <t>210010063.S</t>
  </si>
  <si>
    <t>Elektrické napojenie a el. istenie lokálnych rekuperačných jednotiek</t>
  </si>
  <si>
    <t>210010123.S</t>
  </si>
  <si>
    <t>Kabeláž pre ovládanie ventilátorov od osvetlenia</t>
  </si>
  <si>
    <t>210010705.S</t>
  </si>
  <si>
    <t>Kabeláž pre ovládanie lokálnych rekuperačných jednotiek</t>
  </si>
  <si>
    <t>210010707.S</t>
  </si>
  <si>
    <t>Elektrické napojenie a el. istenie axiálnych ventilátorov</t>
  </si>
  <si>
    <t>05 - Nabíjačka</t>
  </si>
  <si>
    <t>21-M - Práce a dodávky – M    Elektromontáže   Nabíjačka elektromobilov.</t>
  </si>
  <si>
    <t>Práce a dodávky – M    Elektromontáže   Nabíjačka elektromobilov.</t>
  </si>
  <si>
    <t>Istič trojpolový C20A, 6 kA</t>
  </si>
  <si>
    <t>Kábel medený CYKY 5x4 mm2   - dlžka káblov sa upresní pri ich montáži</t>
  </si>
  <si>
    <t>Montáž nabíjačky na stenu</t>
  </si>
  <si>
    <t>06 - Bleskozvod</t>
  </si>
  <si>
    <t>1654070412</t>
  </si>
  <si>
    <t>1992539330</t>
  </si>
  <si>
    <t>Príprava vonkajšieho podkladu stien  STO Sto-Putzgrund  resp. ekvivalent</t>
  </si>
  <si>
    <t>Vonkajšia omietka stien tenkovrstvová  STO, Stolit, škrabaná, K 3  resp. ekvivalent</t>
  </si>
  <si>
    <t>Vonkajšia omietka stien tenkovrstvová  STO, Stolit, škrabaná, K 6  resp. ekvivalent</t>
  </si>
  <si>
    <t>Kontaktný zatepľovací systém pre sokel hr. 160 mm,  StoTherm Vario 1 (Sto-Sockelplatte CZ), samozápustné skrutkovacie kotvy    resp. ekvivalent</t>
  </si>
  <si>
    <t>Kontaktný zatepľovací systém hr. 160 mm   StoTherm Mineral 1 - dosky z MW, skrutkovacie kotvy  resp. ekvivalent</t>
  </si>
  <si>
    <t>Kontaktný zatepľovací systém ostenia hr. 20 mm   StoTherm Mineral 1 - dosky z MW  resp. ekvivalent</t>
  </si>
  <si>
    <t xml:space="preserve">Tesniaca paronepriepustná fólia  polymér-flísová fólia, š. 70 mm, dĺ. 30 m, pre tesnenie pripájacej škáry okenného rámu a muriva z interiéru </t>
  </si>
  <si>
    <t xml:space="preserve">Tesniaca paropriepustná fólia  polymér-flísová fólia, š. 290 mm, dĺ. 30 m, pre tesnenie pripájacej škáry okenného rámu a muriva z exteriéru </t>
  </si>
  <si>
    <t>Splitové tepelné čerpadlo vzduch/voda  Vitocal 200-S AWB-E-AC 201.D16(vnutorná+vonkajšia jednotka+ekvitermická regulácia vitotronic 200WO1C)  resp. ekvivalent</t>
  </si>
  <si>
    <t>200L Akumulačná nádrž  Vitocell 100-E SVWA 200L  resp. ekvivalent</t>
  </si>
  <si>
    <t>Riadiaca jednotka  Vitotrol 200-A  resp. ekvivalent</t>
  </si>
  <si>
    <t xml:space="preserve"> Prestabo 12 x 1,2, ocel / pozinkovaný  resp. ekvivalent</t>
  </si>
  <si>
    <t xml:space="preserve"> Prestabo 15 x 1,2, ocel / pozinkovaný  resp. ekvivalent</t>
  </si>
  <si>
    <t xml:space="preserve"> Prestabo 18 x 1,2, ocel / pozinkovaný  resp. ekvivalent</t>
  </si>
  <si>
    <t xml:space="preserve"> Prestabo 22 x 1,5, ocel / pozinkovaný  resp. ekvivalent</t>
  </si>
  <si>
    <t xml:space="preserve"> Prestabo 28 x 1,5, ocel / pozinkovaný  resp. ekvivalent</t>
  </si>
  <si>
    <t xml:space="preserve"> Prestabo 35 x 1,5, ocel / pozinkovaný  resp. ekvivalent</t>
  </si>
  <si>
    <t>odkalovač  SpiroTrap MBL, 1 1/4" IG  resp. ekvivalent</t>
  </si>
  <si>
    <t>Ventil do spiatočky  HERZ Ventil do spiatočky RL-5 DN 10, priamy, s prednastavením, s možnosťou napúšťania, vypúšťania a uzavretia, prípojka na vykurovacie teleso s kužeľovým tesnením, pripojenie na rúru univerzálnym hrdlom, resp. ekvivalent</t>
  </si>
  <si>
    <t xml:space="preserve">Termostatický priamy ventil  HERZ Ventil TS-90 DN 10, termostatický, priamy, prípojka na vykurovacie teleso s kužeľovým tesnením, pripojenie na rúru univerzálnym hrdlom, resp. ekvivalent </t>
  </si>
  <si>
    <t>Termostatická hlavica HERZ Termostatická hlavica HERZ "Design" "Mini" so závitom M 28 x 1,5, s kvapalinovým snímačom, automatická protimrazová ochrana pri cca 6°C, teplotný rozsah 6 - 28 °C   resp. ekvivalent</t>
  </si>
  <si>
    <t>Guľový kohút  HERZ Kohút guľový PROFI s pákovým ovládačom, PN 50, DN 25  resp. ekvivalent</t>
  </si>
  <si>
    <t>Guľový kohút  HERZ Kohút guľový PROFI s pákovým ovládačom, PN 40, DN 32  resp. ekvivalent</t>
  </si>
  <si>
    <t>Oceľové panelové radiátory  KORAD 22K 600x600, s bočným pripojením, s 2 panelmi a 2 konvektormi, resp. ekvivalent</t>
  </si>
  <si>
    <t>Oceľové panelové radiátory KORAD 22K 600x1200, s bočným pripojením, s 2 panelmi a 2 konvektormi   resp. ekvivalent</t>
  </si>
  <si>
    <t>Oceľové panelové radiátory  KORAD 22K 600x1300, s bočným pripojením, s 2 panelmi a 2 konvektormi  resp. ekvivalent</t>
  </si>
  <si>
    <t>Oceľové panelové radiátory  KORAD 22K 600x1400, s bočným pripojením, s 2 panelmi a 2 konvektormi  resp. ekvivalent</t>
  </si>
  <si>
    <t>Oceľové panelové radiátory  KORAD 22K 600x1700, s bočným pripojením, s 2 panelmi a 2 konvektormi   resp. ekvivalent</t>
  </si>
  <si>
    <t>Oceľové panelové radiátory  KORAD 22K 600x1800, s bočným pripojením, s 2 panelmi a 2 konvektormi  resp. ekvivalent</t>
  </si>
  <si>
    <t>ponorný snímač teploty  NTC 10k Ohm   resp. ekvivalent</t>
  </si>
  <si>
    <t>príložný snímač teploty  NTC č. 2 l=5800   resp. ekvivalent</t>
  </si>
  <si>
    <t>Izolačná PE trubica  TUBOLIT DG 35x30 mm (d potrubia x hr. izolácie), rozrezaná, AZ FLEX   resp. ekvivalent</t>
  </si>
  <si>
    <t>RMS M31 DN32  Alpha2.1 32-60   resp. ekvivalent</t>
  </si>
  <si>
    <t>Montáž vykurovacieho telesa panelového dvojradového výšky 600 mm/ dĺžky 1000-1300 mm</t>
  </si>
  <si>
    <t>Potrubie kruhové spiro DN 100, dĺžka 1000 mm resp. ekvivalent</t>
  </si>
  <si>
    <t xml:space="preserve">Hadica ohybná tepelne a zvukovo izolovaná, hliníková SONOFLEX MO 102, balenie 10 m, ELEKTRODESIGN   resp. ekvivalent </t>
  </si>
  <si>
    <t>Žalúziová klapka  PER 100 W  resp. ekvivalent</t>
  </si>
  <si>
    <t>Lokálna rekuperačná jednotka, prietok 40m3/h,  IV-SMART+   resp. ekvivalent</t>
  </si>
  <si>
    <t xml:space="preserve">Regulátor pre rozdelenie vetracích zón s integrovaným čidlo teploty a vlhkosti, Regulátor  MZ-home    resp. ekvivalent </t>
  </si>
  <si>
    <t>Modul VZT Modul  Inverter Clust-air     resp, ekvivalent</t>
  </si>
  <si>
    <t>Senzor CO2 Inverter senzor CO2 CS1 resp. ekvivalent</t>
  </si>
  <si>
    <t>Nabíčka pre elektromobily  Webasto  400V/11,0kW/16A  resp. ekvivalent</t>
  </si>
  <si>
    <t>Príprava vonkajšieho podkladu stien  STO Sto-Putzgrund   resp. ekvivalent</t>
  </si>
  <si>
    <t>Vonkajšia omietka stien tenkovrstvová  STO, Stolit, škrabaná, K 3   resp. ekvivalent</t>
  </si>
  <si>
    <t>Vonkajšia omietka stien tenkovrstvová   STO, Stolit, škrabaná, K 6   resp. ekvivalent</t>
  </si>
  <si>
    <t>Kontaktný zatepľovací systém pre sokel hr. 160 mm  StoTherm Vario 1 (Sto-Sockelplatte CZ), samozápustné skrutkovacie kotvy   resp. ekvivalent</t>
  </si>
  <si>
    <t>Kontaktný zatepľovací systém hr. 160 mm StoTherm Mineral 1 - dosky z MW, skrutkovacie kotvy   resp. ekvivalent</t>
  </si>
  <si>
    <t>Prúdový chránič s nadprúdovou ochranou  OLI-16B-1N-030AC, 2P, B16 A  resp. ekvivalent</t>
  </si>
  <si>
    <t>Prúdový chránič s nadprúdovou ochranou  OLI-10B-1N-030AC, 2P, B10 A  resp. ekvivalent</t>
  </si>
  <si>
    <t>Krabica odbočná z PVC s viečkom a svorkovnicou pod omietku KR 97/5, Dxh 103x50 mm,  KOPOS   resp. ekvivalent</t>
  </si>
  <si>
    <t>Vypínač ŠTANDARD, DS1 1111 radenie 1   resp.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</si>
</sst>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9"/>
      <color theme="1"/>
      <name val="Arial CE"/>
    </font>
    <font>
      <i/>
      <sz val="9"/>
      <color theme="1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9" fillId="5" borderId="22" xfId="0" applyFont="1" applyFill="1" applyBorder="1" applyAlignment="1" applyProtection="1">
      <alignment horizontal="center" vertical="center" wrapText="1"/>
      <protection locked="0"/>
    </xf>
    <xf numFmtId="0" fontId="31" fillId="5" borderId="22" xfId="0" applyFont="1" applyFill="1" applyBorder="1" applyAlignment="1" applyProtection="1">
      <alignment horizontal="center" vertical="center" wrapText="1"/>
      <protection locked="0"/>
    </xf>
    <xf numFmtId="167" fontId="31" fillId="5" borderId="22" xfId="0" applyNumberFormat="1" applyFont="1" applyFill="1" applyBorder="1" applyAlignment="1" applyProtection="1">
      <alignment vertical="center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4" borderId="7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7" fontId="37" fillId="0" borderId="22" xfId="0" applyNumberFormat="1" applyFont="1" applyBorder="1" applyAlignment="1" applyProtection="1">
      <alignment vertical="center"/>
      <protection locked="0"/>
    </xf>
    <xf numFmtId="167" fontId="37" fillId="5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abSelected="1" workbookViewId="0">
      <selection activeCell="AI20" sqref="AI20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03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214" t="s">
        <v>11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17"/>
      <c r="BS5" s="14" t="s">
        <v>6</v>
      </c>
    </row>
    <row r="6" spans="1:74" s="1" customFormat="1" ht="36.9" customHeight="1">
      <c r="B6" s="17"/>
      <c r="D6" s="22" t="s">
        <v>12</v>
      </c>
      <c r="K6" s="215" t="s">
        <v>13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17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21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17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17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" customHeight="1">
      <c r="B18" s="17"/>
      <c r="AR18" s="17"/>
      <c r="BS18" s="14" t="s">
        <v>26</v>
      </c>
    </row>
    <row r="19" spans="1:71" s="1" customFormat="1" ht="12" customHeight="1">
      <c r="B19" s="17"/>
      <c r="D19" s="23" t="s">
        <v>27</v>
      </c>
      <c r="AK19" s="23" t="s">
        <v>21</v>
      </c>
      <c r="AN19" s="21" t="s">
        <v>1</v>
      </c>
      <c r="AR19" s="17"/>
      <c r="BS19" s="14" t="s">
        <v>26</v>
      </c>
    </row>
    <row r="20" spans="1:71" s="1" customFormat="1" ht="18.45" customHeight="1">
      <c r="B20" s="17"/>
      <c r="E20" s="21" t="s">
        <v>17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4">
        <f>ROUND(AG94,2)</f>
        <v>0</v>
      </c>
      <c r="AL26" s="195"/>
      <c r="AM26" s="195"/>
      <c r="AN26" s="195"/>
      <c r="AO26" s="195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6" t="s">
        <v>30</v>
      </c>
      <c r="M28" s="196"/>
      <c r="N28" s="196"/>
      <c r="O28" s="196"/>
      <c r="P28" s="196"/>
      <c r="Q28" s="26"/>
      <c r="R28" s="26"/>
      <c r="S28" s="26"/>
      <c r="T28" s="26"/>
      <c r="U28" s="26"/>
      <c r="V28" s="26"/>
      <c r="W28" s="196" t="s">
        <v>31</v>
      </c>
      <c r="X28" s="196"/>
      <c r="Y28" s="196"/>
      <c r="Z28" s="196"/>
      <c r="AA28" s="196"/>
      <c r="AB28" s="196"/>
      <c r="AC28" s="196"/>
      <c r="AD28" s="196"/>
      <c r="AE28" s="196"/>
      <c r="AF28" s="26"/>
      <c r="AG28" s="26"/>
      <c r="AH28" s="26"/>
      <c r="AI28" s="26"/>
      <c r="AJ28" s="26"/>
      <c r="AK28" s="196" t="s">
        <v>32</v>
      </c>
      <c r="AL28" s="196"/>
      <c r="AM28" s="196"/>
      <c r="AN28" s="196"/>
      <c r="AO28" s="196"/>
      <c r="AP28" s="26"/>
      <c r="AQ28" s="26"/>
      <c r="AR28" s="27"/>
      <c r="BE28" s="26"/>
    </row>
    <row r="29" spans="1:71" s="3" customFormat="1" ht="14.4" customHeight="1">
      <c r="B29" s="31"/>
      <c r="D29" s="23" t="s">
        <v>33</v>
      </c>
      <c r="F29" s="32" t="s">
        <v>34</v>
      </c>
      <c r="L29" s="187">
        <v>0.2</v>
      </c>
      <c r="M29" s="188"/>
      <c r="N29" s="188"/>
      <c r="O29" s="188"/>
      <c r="P29" s="188"/>
      <c r="Q29" s="33"/>
      <c r="R29" s="33"/>
      <c r="S29" s="33"/>
      <c r="T29" s="33"/>
      <c r="U29" s="33"/>
      <c r="V29" s="33"/>
      <c r="W29" s="189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F29" s="33"/>
      <c r="AG29" s="33"/>
      <c r="AH29" s="33"/>
      <c r="AI29" s="33"/>
      <c r="AJ29" s="33"/>
      <c r="AK29" s="189">
        <f>ROUND(AV94, 2)</f>
        <v>0</v>
      </c>
      <c r="AL29" s="188"/>
      <c r="AM29" s="188"/>
      <c r="AN29" s="188"/>
      <c r="AO29" s="188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35</v>
      </c>
      <c r="L30" s="192">
        <v>0.2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1"/>
    </row>
    <row r="31" spans="1:71" s="3" customFormat="1" ht="14.4" hidden="1" customHeight="1">
      <c r="B31" s="31"/>
      <c r="F31" s="23" t="s">
        <v>36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1"/>
    </row>
    <row r="32" spans="1:71" s="3" customFormat="1" ht="14.4" hidden="1" customHeight="1">
      <c r="B32" s="31"/>
      <c r="F32" s="23" t="s">
        <v>37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1"/>
    </row>
    <row r="33" spans="1:57" s="3" customFormat="1" ht="14.4" hidden="1" customHeight="1">
      <c r="B33" s="31"/>
      <c r="F33" s="32" t="s">
        <v>38</v>
      </c>
      <c r="L33" s="187">
        <v>0</v>
      </c>
      <c r="M33" s="188"/>
      <c r="N33" s="188"/>
      <c r="O33" s="188"/>
      <c r="P33" s="188"/>
      <c r="Q33" s="33"/>
      <c r="R33" s="33"/>
      <c r="S33" s="33"/>
      <c r="T33" s="33"/>
      <c r="U33" s="33"/>
      <c r="V33" s="33"/>
      <c r="W33" s="189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F33" s="33"/>
      <c r="AG33" s="33"/>
      <c r="AH33" s="33"/>
      <c r="AI33" s="33"/>
      <c r="AJ33" s="33"/>
      <c r="AK33" s="189">
        <v>0</v>
      </c>
      <c r="AL33" s="188"/>
      <c r="AM33" s="188"/>
      <c r="AN33" s="188"/>
      <c r="AO33" s="188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202" t="s">
        <v>41</v>
      </c>
      <c r="Y35" s="200"/>
      <c r="Z35" s="200"/>
      <c r="AA35" s="200"/>
      <c r="AB35" s="200"/>
      <c r="AC35" s="37"/>
      <c r="AD35" s="37"/>
      <c r="AE35" s="37"/>
      <c r="AF35" s="37"/>
      <c r="AG35" s="37"/>
      <c r="AH35" s="37"/>
      <c r="AI35" s="37"/>
      <c r="AJ35" s="37"/>
      <c r="AK35" s="199">
        <f>SUM(AK26:AK33)</f>
        <v>0</v>
      </c>
      <c r="AL35" s="200"/>
      <c r="AM35" s="200"/>
      <c r="AN35" s="200"/>
      <c r="AO35" s="201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L84" s="4" t="str">
        <f>K5</f>
        <v>SKAROSOU</v>
      </c>
      <c r="AR84" s="48"/>
    </row>
    <row r="85" spans="1:91" s="5" customFormat="1" ht="36.9" customHeight="1">
      <c r="B85" s="49"/>
      <c r="C85" s="50" t="s">
        <v>12</v>
      </c>
      <c r="L85" s="197" t="str">
        <f>K6</f>
        <v>Obecný úrad Skároš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49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16" t="str">
        <f>IF(AN8= "","",AN8)</f>
        <v>8. 12. 2021</v>
      </c>
      <c r="AN87" s="216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217" t="str">
        <f>IF(E17="","",E17)</f>
        <v xml:space="preserve"> </v>
      </c>
      <c r="AN89" s="218"/>
      <c r="AO89" s="218"/>
      <c r="AP89" s="218"/>
      <c r="AQ89" s="26"/>
      <c r="AR89" s="27"/>
      <c r="AS89" s="208" t="s">
        <v>49</v>
      </c>
      <c r="AT89" s="20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217" t="str">
        <f>IF(E20="","",E20)</f>
        <v xml:space="preserve"> </v>
      </c>
      <c r="AN90" s="218"/>
      <c r="AO90" s="218"/>
      <c r="AP90" s="218"/>
      <c r="AQ90" s="26"/>
      <c r="AR90" s="27"/>
      <c r="AS90" s="210"/>
      <c r="AT90" s="21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10"/>
      <c r="AT91" s="21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86" t="s">
        <v>50</v>
      </c>
      <c r="D92" s="185"/>
      <c r="E92" s="185"/>
      <c r="F92" s="185"/>
      <c r="G92" s="185"/>
      <c r="H92" s="57"/>
      <c r="I92" s="184" t="s">
        <v>51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207" t="s">
        <v>52</v>
      </c>
      <c r="AH92" s="185"/>
      <c r="AI92" s="185"/>
      <c r="AJ92" s="185"/>
      <c r="AK92" s="185"/>
      <c r="AL92" s="185"/>
      <c r="AM92" s="185"/>
      <c r="AN92" s="184" t="s">
        <v>53</v>
      </c>
      <c r="AO92" s="185"/>
      <c r="AP92" s="219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1" t="s">
        <v>66</v>
      </c>
      <c r="BE92" s="26"/>
    </row>
    <row r="93" spans="1:91" s="2" customFormat="1" ht="10.9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>
      <c r="B94" s="65"/>
      <c r="C94" s="66" t="s">
        <v>67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3">
        <f>ROUND(SUM(AG95:AG104),2)</f>
        <v>0</v>
      </c>
      <c r="AH94" s="213"/>
      <c r="AI94" s="213"/>
      <c r="AJ94" s="213"/>
      <c r="AK94" s="213"/>
      <c r="AL94" s="213"/>
      <c r="AM94" s="213"/>
      <c r="AN94" s="212">
        <f t="shared" ref="AN94:AN104" si="0">SUM(AG94,AT94)</f>
        <v>0</v>
      </c>
      <c r="AO94" s="212"/>
      <c r="AP94" s="212"/>
      <c r="AQ94" s="69" t="s">
        <v>1</v>
      </c>
      <c r="AR94" s="65"/>
      <c r="AS94" s="70">
        <f>ROUND(SUM(AS95:AS104),2)</f>
        <v>0</v>
      </c>
      <c r="AT94" s="71">
        <f t="shared" ref="AT94:AT104" si="1">ROUND(SUM(AV94:AW94),2)</f>
        <v>0</v>
      </c>
      <c r="AU94" s="72">
        <f>ROUND(SUM(AU95:AU104),5)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ROUND(SUM(AZ95:AZ104),2)</f>
        <v>0</v>
      </c>
      <c r="BA94" s="71">
        <f>ROUND(SUM(BA95:BA104),2)</f>
        <v>0</v>
      </c>
      <c r="BB94" s="71">
        <f>ROUND(SUM(BB95:BB104),2)</f>
        <v>0</v>
      </c>
      <c r="BC94" s="71">
        <f>ROUND(SUM(BC95:BC104),2)</f>
        <v>0</v>
      </c>
      <c r="BD94" s="73">
        <f>ROUND(SUM(BD95:BD104),2)</f>
        <v>0</v>
      </c>
      <c r="BS94" s="74" t="s">
        <v>68</v>
      </c>
      <c r="BT94" s="74" t="s">
        <v>69</v>
      </c>
      <c r="BU94" s="75" t="s">
        <v>70</v>
      </c>
      <c r="BV94" s="74" t="s">
        <v>71</v>
      </c>
      <c r="BW94" s="74" t="s">
        <v>4</v>
      </c>
      <c r="BX94" s="74" t="s">
        <v>72</v>
      </c>
      <c r="CL94" s="74" t="s">
        <v>1</v>
      </c>
    </row>
    <row r="95" spans="1:91" s="7" customFormat="1" ht="16.5" customHeight="1">
      <c r="A95" s="76" t="s">
        <v>73</v>
      </c>
      <c r="B95" s="77"/>
      <c r="C95" s="78"/>
      <c r="D95" s="183" t="s">
        <v>74</v>
      </c>
      <c r="E95" s="183"/>
      <c r="F95" s="183"/>
      <c r="G95" s="183"/>
      <c r="H95" s="183"/>
      <c r="I95" s="79"/>
      <c r="J95" s="183" t="s">
        <v>75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205">
        <f>'01 - Zateplenie fasády'!J30</f>
        <v>0</v>
      </c>
      <c r="AH95" s="206"/>
      <c r="AI95" s="206"/>
      <c r="AJ95" s="206"/>
      <c r="AK95" s="206"/>
      <c r="AL95" s="206"/>
      <c r="AM95" s="206"/>
      <c r="AN95" s="205">
        <f t="shared" si="0"/>
        <v>0</v>
      </c>
      <c r="AO95" s="206"/>
      <c r="AP95" s="206"/>
      <c r="AQ95" s="80" t="s">
        <v>76</v>
      </c>
      <c r="AR95" s="77"/>
      <c r="AS95" s="81">
        <v>0</v>
      </c>
      <c r="AT95" s="82">
        <f t="shared" si="1"/>
        <v>0</v>
      </c>
      <c r="AU95" s="83">
        <f>'01 - Zateplenie fasády'!P127</f>
        <v>0</v>
      </c>
      <c r="AV95" s="82">
        <f>'01 - Zateplenie fasády'!J33</f>
        <v>0</v>
      </c>
      <c r="AW95" s="82">
        <f>'01 - Zateplenie fasády'!J34</f>
        <v>0</v>
      </c>
      <c r="AX95" s="82">
        <f>'01 - Zateplenie fasády'!J35</f>
        <v>0</v>
      </c>
      <c r="AY95" s="82">
        <f>'01 - Zateplenie fasády'!J36</f>
        <v>0</v>
      </c>
      <c r="AZ95" s="82">
        <f>'01 - Zateplenie fasády'!F33</f>
        <v>0</v>
      </c>
      <c r="BA95" s="82">
        <f>'01 - Zateplenie fasády'!F34</f>
        <v>0</v>
      </c>
      <c r="BB95" s="82">
        <f>'01 - Zateplenie fasády'!F35</f>
        <v>0</v>
      </c>
      <c r="BC95" s="82">
        <f>'01 - Zateplenie fasády'!F36</f>
        <v>0</v>
      </c>
      <c r="BD95" s="84">
        <f>'01 - Zateplenie fasády'!F37</f>
        <v>0</v>
      </c>
      <c r="BT95" s="85" t="s">
        <v>77</v>
      </c>
      <c r="BV95" s="85" t="s">
        <v>71</v>
      </c>
      <c r="BW95" s="85" t="s">
        <v>78</v>
      </c>
      <c r="BX95" s="85" t="s">
        <v>4</v>
      </c>
      <c r="CL95" s="85" t="s">
        <v>1</v>
      </c>
      <c r="CM95" s="85" t="s">
        <v>69</v>
      </c>
    </row>
    <row r="96" spans="1:91" s="7" customFormat="1" ht="16.5" customHeight="1">
      <c r="A96" s="76" t="s">
        <v>73</v>
      </c>
      <c r="B96" s="77"/>
      <c r="C96" s="78"/>
      <c r="D96" s="183" t="s">
        <v>79</v>
      </c>
      <c r="E96" s="183"/>
      <c r="F96" s="183"/>
      <c r="G96" s="183"/>
      <c r="H96" s="183"/>
      <c r="I96" s="79"/>
      <c r="J96" s="183" t="s">
        <v>80</v>
      </c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205">
        <f>'01a - Výmena výplňových k...'!J30</f>
        <v>0</v>
      </c>
      <c r="AH96" s="206"/>
      <c r="AI96" s="206"/>
      <c r="AJ96" s="206"/>
      <c r="AK96" s="206"/>
      <c r="AL96" s="206"/>
      <c r="AM96" s="206"/>
      <c r="AN96" s="205">
        <f t="shared" si="0"/>
        <v>0</v>
      </c>
      <c r="AO96" s="206"/>
      <c r="AP96" s="206"/>
      <c r="AQ96" s="80" t="s">
        <v>76</v>
      </c>
      <c r="AR96" s="77"/>
      <c r="AS96" s="81">
        <v>0</v>
      </c>
      <c r="AT96" s="82">
        <f t="shared" si="1"/>
        <v>0</v>
      </c>
      <c r="AU96" s="83">
        <f>'01a - Výmena výplňových k...'!P123</f>
        <v>0</v>
      </c>
      <c r="AV96" s="82">
        <f>'01a - Výmena výplňových k...'!J33</f>
        <v>0</v>
      </c>
      <c r="AW96" s="82">
        <f>'01a - Výmena výplňových k...'!J34</f>
        <v>0</v>
      </c>
      <c r="AX96" s="82">
        <f>'01a - Výmena výplňových k...'!J35</f>
        <v>0</v>
      </c>
      <c r="AY96" s="82">
        <f>'01a - Výmena výplňových k...'!J36</f>
        <v>0</v>
      </c>
      <c r="AZ96" s="82">
        <f>'01a - Výmena výplňových k...'!F33</f>
        <v>0</v>
      </c>
      <c r="BA96" s="82">
        <f>'01a - Výmena výplňových k...'!F34</f>
        <v>0</v>
      </c>
      <c r="BB96" s="82">
        <f>'01a - Výmena výplňových k...'!F35</f>
        <v>0</v>
      </c>
      <c r="BC96" s="82">
        <f>'01a - Výmena výplňových k...'!F36</f>
        <v>0</v>
      </c>
      <c r="BD96" s="84">
        <f>'01a - Výmena výplňových k...'!F37</f>
        <v>0</v>
      </c>
      <c r="BT96" s="85" t="s">
        <v>77</v>
      </c>
      <c r="BV96" s="85" t="s">
        <v>71</v>
      </c>
      <c r="BW96" s="85" t="s">
        <v>81</v>
      </c>
      <c r="BX96" s="85" t="s">
        <v>4</v>
      </c>
      <c r="CL96" s="85" t="s">
        <v>1</v>
      </c>
      <c r="CM96" s="85" t="s">
        <v>69</v>
      </c>
    </row>
    <row r="97" spans="1:91" s="7" customFormat="1" ht="16.5" customHeight="1">
      <c r="A97" s="76" t="s">
        <v>73</v>
      </c>
      <c r="B97" s="77"/>
      <c r="C97" s="78"/>
      <c r="D97" s="183" t="s">
        <v>82</v>
      </c>
      <c r="E97" s="183"/>
      <c r="F97" s="183"/>
      <c r="G97" s="183"/>
      <c r="H97" s="183"/>
      <c r="I97" s="79"/>
      <c r="J97" s="183" t="s">
        <v>83</v>
      </c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205">
        <f>'01b - Zateplenie stropnej...'!J30</f>
        <v>0</v>
      </c>
      <c r="AH97" s="206"/>
      <c r="AI97" s="206"/>
      <c r="AJ97" s="206"/>
      <c r="AK97" s="206"/>
      <c r="AL97" s="206"/>
      <c r="AM97" s="206"/>
      <c r="AN97" s="205">
        <f t="shared" si="0"/>
        <v>0</v>
      </c>
      <c r="AO97" s="206"/>
      <c r="AP97" s="206"/>
      <c r="AQ97" s="80" t="s">
        <v>76</v>
      </c>
      <c r="AR97" s="77"/>
      <c r="AS97" s="81">
        <v>0</v>
      </c>
      <c r="AT97" s="82">
        <f t="shared" si="1"/>
        <v>0</v>
      </c>
      <c r="AU97" s="83">
        <f>'01b - Zateplenie stropnej...'!P122</f>
        <v>0</v>
      </c>
      <c r="AV97" s="82">
        <f>'01b - Zateplenie stropnej...'!J33</f>
        <v>0</v>
      </c>
      <c r="AW97" s="82">
        <f>'01b - Zateplenie stropnej...'!J34</f>
        <v>0</v>
      </c>
      <c r="AX97" s="82">
        <f>'01b - Zateplenie stropnej...'!J35</f>
        <v>0</v>
      </c>
      <c r="AY97" s="82">
        <f>'01b - Zateplenie stropnej...'!J36</f>
        <v>0</v>
      </c>
      <c r="AZ97" s="82">
        <f>'01b - Zateplenie stropnej...'!F33</f>
        <v>0</v>
      </c>
      <c r="BA97" s="82">
        <f>'01b - Zateplenie stropnej...'!F34</f>
        <v>0</v>
      </c>
      <c r="BB97" s="82">
        <f>'01b - Zateplenie stropnej...'!F35</f>
        <v>0</v>
      </c>
      <c r="BC97" s="82">
        <f>'01b - Zateplenie stropnej...'!F36</f>
        <v>0</v>
      </c>
      <c r="BD97" s="84">
        <f>'01b - Zateplenie stropnej...'!F37</f>
        <v>0</v>
      </c>
      <c r="BT97" s="85" t="s">
        <v>77</v>
      </c>
      <c r="BV97" s="85" t="s">
        <v>71</v>
      </c>
      <c r="BW97" s="85" t="s">
        <v>84</v>
      </c>
      <c r="BX97" s="85" t="s">
        <v>4</v>
      </c>
      <c r="CL97" s="85" t="s">
        <v>1</v>
      </c>
      <c r="CM97" s="85" t="s">
        <v>69</v>
      </c>
    </row>
    <row r="98" spans="1:91" s="7" customFormat="1" ht="16.5" customHeight="1">
      <c r="A98" s="76" t="s">
        <v>73</v>
      </c>
      <c r="B98" s="77"/>
      <c r="C98" s="78"/>
      <c r="D98" s="183" t="s">
        <v>85</v>
      </c>
      <c r="E98" s="183"/>
      <c r="F98" s="183"/>
      <c r="G98" s="183"/>
      <c r="H98" s="183"/>
      <c r="I98" s="79"/>
      <c r="J98" s="183" t="s">
        <v>86</v>
      </c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205">
        <f>'01c - Ostatné - neoprávne...'!J30</f>
        <v>0</v>
      </c>
      <c r="AH98" s="206"/>
      <c r="AI98" s="206"/>
      <c r="AJ98" s="206"/>
      <c r="AK98" s="206"/>
      <c r="AL98" s="206"/>
      <c r="AM98" s="206"/>
      <c r="AN98" s="205">
        <f t="shared" si="0"/>
        <v>0</v>
      </c>
      <c r="AO98" s="206"/>
      <c r="AP98" s="206"/>
      <c r="AQ98" s="80" t="s">
        <v>76</v>
      </c>
      <c r="AR98" s="77"/>
      <c r="AS98" s="81">
        <v>0</v>
      </c>
      <c r="AT98" s="82">
        <f t="shared" si="1"/>
        <v>0</v>
      </c>
      <c r="AU98" s="83">
        <f>'01c - Ostatné - neoprávne...'!P130</f>
        <v>0</v>
      </c>
      <c r="AV98" s="82">
        <f>'01c - Ostatné - neoprávne...'!J33</f>
        <v>0</v>
      </c>
      <c r="AW98" s="82">
        <f>'01c - Ostatné - neoprávne...'!J34</f>
        <v>0</v>
      </c>
      <c r="AX98" s="82">
        <f>'01c - Ostatné - neoprávne...'!J35</f>
        <v>0</v>
      </c>
      <c r="AY98" s="82">
        <f>'01c - Ostatné - neoprávne...'!J36</f>
        <v>0</v>
      </c>
      <c r="AZ98" s="82">
        <f>'01c - Ostatné - neoprávne...'!F33</f>
        <v>0</v>
      </c>
      <c r="BA98" s="82">
        <f>'01c - Ostatné - neoprávne...'!F34</f>
        <v>0</v>
      </c>
      <c r="BB98" s="82">
        <f>'01c - Ostatné - neoprávne...'!F35</f>
        <v>0</v>
      </c>
      <c r="BC98" s="82">
        <f>'01c - Ostatné - neoprávne...'!F36</f>
        <v>0</v>
      </c>
      <c r="BD98" s="84">
        <f>'01c - Ostatné - neoprávne...'!F37</f>
        <v>0</v>
      </c>
      <c r="BT98" s="85" t="s">
        <v>77</v>
      </c>
      <c r="BV98" s="85" t="s">
        <v>71</v>
      </c>
      <c r="BW98" s="85" t="s">
        <v>87</v>
      </c>
      <c r="BX98" s="85" t="s">
        <v>4</v>
      </c>
      <c r="CL98" s="85" t="s">
        <v>1</v>
      </c>
      <c r="CM98" s="85" t="s">
        <v>69</v>
      </c>
    </row>
    <row r="99" spans="1:91" s="7" customFormat="1" ht="16.5" customHeight="1">
      <c r="A99" s="76" t="s">
        <v>73</v>
      </c>
      <c r="B99" s="77"/>
      <c r="C99" s="78"/>
      <c r="D99" s="183" t="s">
        <v>88</v>
      </c>
      <c r="E99" s="183"/>
      <c r="F99" s="183"/>
      <c r="G99" s="183"/>
      <c r="H99" s="183"/>
      <c r="I99" s="79"/>
      <c r="J99" s="183" t="s">
        <v>89</v>
      </c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205">
        <f>'02 - Vykurovanie'!J30</f>
        <v>0</v>
      </c>
      <c r="AH99" s="206"/>
      <c r="AI99" s="206"/>
      <c r="AJ99" s="206"/>
      <c r="AK99" s="206"/>
      <c r="AL99" s="206"/>
      <c r="AM99" s="206"/>
      <c r="AN99" s="205">
        <f t="shared" si="0"/>
        <v>0</v>
      </c>
      <c r="AO99" s="206"/>
      <c r="AP99" s="206"/>
      <c r="AQ99" s="80" t="s">
        <v>76</v>
      </c>
      <c r="AR99" s="77"/>
      <c r="AS99" s="81">
        <v>0</v>
      </c>
      <c r="AT99" s="82">
        <f t="shared" si="1"/>
        <v>0</v>
      </c>
      <c r="AU99" s="83">
        <f>'02 - Vykurovanie'!P129</f>
        <v>0</v>
      </c>
      <c r="AV99" s="82">
        <f>'02 - Vykurovanie'!J33</f>
        <v>0</v>
      </c>
      <c r="AW99" s="82">
        <f>'02 - Vykurovanie'!J34</f>
        <v>0</v>
      </c>
      <c r="AX99" s="82">
        <f>'02 - Vykurovanie'!J35</f>
        <v>0</v>
      </c>
      <c r="AY99" s="82">
        <f>'02 - Vykurovanie'!J36</f>
        <v>0</v>
      </c>
      <c r="AZ99" s="82">
        <f>'02 - Vykurovanie'!F33</f>
        <v>0</v>
      </c>
      <c r="BA99" s="82">
        <f>'02 - Vykurovanie'!F34</f>
        <v>0</v>
      </c>
      <c r="BB99" s="82">
        <f>'02 - Vykurovanie'!F35</f>
        <v>0</v>
      </c>
      <c r="BC99" s="82">
        <f>'02 - Vykurovanie'!F36</f>
        <v>0</v>
      </c>
      <c r="BD99" s="84">
        <f>'02 - Vykurovanie'!F37</f>
        <v>0</v>
      </c>
      <c r="BT99" s="85" t="s">
        <v>77</v>
      </c>
      <c r="BV99" s="85" t="s">
        <v>71</v>
      </c>
      <c r="BW99" s="85" t="s">
        <v>90</v>
      </c>
      <c r="BX99" s="85" t="s">
        <v>4</v>
      </c>
      <c r="CL99" s="85" t="s">
        <v>1</v>
      </c>
      <c r="CM99" s="85" t="s">
        <v>69</v>
      </c>
    </row>
    <row r="100" spans="1:91" s="7" customFormat="1" ht="16.5" customHeight="1">
      <c r="A100" s="76" t="s">
        <v>73</v>
      </c>
      <c r="B100" s="77"/>
      <c r="C100" s="78"/>
      <c r="D100" s="183" t="s">
        <v>91</v>
      </c>
      <c r="E100" s="183"/>
      <c r="F100" s="183"/>
      <c r="G100" s="183"/>
      <c r="H100" s="183"/>
      <c r="I100" s="79"/>
      <c r="J100" s="183" t="s">
        <v>92</v>
      </c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205">
        <f>'03 - ELI'!J30</f>
        <v>0</v>
      </c>
      <c r="AH100" s="206"/>
      <c r="AI100" s="206"/>
      <c r="AJ100" s="206"/>
      <c r="AK100" s="206"/>
      <c r="AL100" s="206"/>
      <c r="AM100" s="206"/>
      <c r="AN100" s="205">
        <f t="shared" si="0"/>
        <v>0</v>
      </c>
      <c r="AO100" s="206"/>
      <c r="AP100" s="206"/>
      <c r="AQ100" s="80" t="s">
        <v>76</v>
      </c>
      <c r="AR100" s="77"/>
      <c r="AS100" s="81">
        <v>0</v>
      </c>
      <c r="AT100" s="82">
        <f t="shared" si="1"/>
        <v>0</v>
      </c>
      <c r="AU100" s="83">
        <f>'03 - ELI'!P120</f>
        <v>0</v>
      </c>
      <c r="AV100" s="82">
        <f>'03 - ELI'!J33</f>
        <v>0</v>
      </c>
      <c r="AW100" s="82">
        <f>'03 - ELI'!J34</f>
        <v>0</v>
      </c>
      <c r="AX100" s="82">
        <f>'03 - ELI'!J35</f>
        <v>0</v>
      </c>
      <c r="AY100" s="82">
        <f>'03 - ELI'!J36</f>
        <v>0</v>
      </c>
      <c r="AZ100" s="82">
        <f>'03 - ELI'!F33</f>
        <v>0</v>
      </c>
      <c r="BA100" s="82">
        <f>'03 - ELI'!F34</f>
        <v>0</v>
      </c>
      <c r="BB100" s="82">
        <f>'03 - ELI'!F35</f>
        <v>0</v>
      </c>
      <c r="BC100" s="82">
        <f>'03 - ELI'!F36</f>
        <v>0</v>
      </c>
      <c r="BD100" s="84">
        <f>'03 - ELI'!F37</f>
        <v>0</v>
      </c>
      <c r="BT100" s="85" t="s">
        <v>77</v>
      </c>
      <c r="BV100" s="85" t="s">
        <v>71</v>
      </c>
      <c r="BW100" s="85" t="s">
        <v>93</v>
      </c>
      <c r="BX100" s="85" t="s">
        <v>4</v>
      </c>
      <c r="CL100" s="85" t="s">
        <v>1</v>
      </c>
      <c r="CM100" s="85" t="s">
        <v>69</v>
      </c>
    </row>
    <row r="101" spans="1:91" s="7" customFormat="1" ht="16.5" customHeight="1">
      <c r="A101" s="76" t="s">
        <v>73</v>
      </c>
      <c r="B101" s="77"/>
      <c r="C101" s="78"/>
      <c r="D101" s="183" t="s">
        <v>94</v>
      </c>
      <c r="E101" s="183"/>
      <c r="F101" s="183"/>
      <c r="G101" s="183"/>
      <c r="H101" s="183"/>
      <c r="I101" s="79"/>
      <c r="J101" s="183" t="s">
        <v>95</v>
      </c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205">
        <f>'04 - Fotovoltický lokálny...'!J30</f>
        <v>0</v>
      </c>
      <c r="AH101" s="206"/>
      <c r="AI101" s="206"/>
      <c r="AJ101" s="206"/>
      <c r="AK101" s="206"/>
      <c r="AL101" s="206"/>
      <c r="AM101" s="206"/>
      <c r="AN101" s="205">
        <f t="shared" si="0"/>
        <v>0</v>
      </c>
      <c r="AO101" s="206"/>
      <c r="AP101" s="206"/>
      <c r="AQ101" s="80" t="s">
        <v>76</v>
      </c>
      <c r="AR101" s="77"/>
      <c r="AS101" s="81">
        <v>0</v>
      </c>
      <c r="AT101" s="82">
        <f t="shared" si="1"/>
        <v>0</v>
      </c>
      <c r="AU101" s="83">
        <f>'04 - Fotovoltický lokálny...'!P120</f>
        <v>0</v>
      </c>
      <c r="AV101" s="82">
        <f>'04 - Fotovoltický lokálny...'!J33</f>
        <v>0</v>
      </c>
      <c r="AW101" s="82">
        <f>'04 - Fotovoltický lokálny...'!J34</f>
        <v>0</v>
      </c>
      <c r="AX101" s="82">
        <f>'04 - Fotovoltický lokálny...'!J35</f>
        <v>0</v>
      </c>
      <c r="AY101" s="82">
        <f>'04 - Fotovoltický lokálny...'!J36</f>
        <v>0</v>
      </c>
      <c r="AZ101" s="82">
        <f>'04 - Fotovoltický lokálny...'!F33</f>
        <v>0</v>
      </c>
      <c r="BA101" s="82">
        <f>'04 - Fotovoltický lokálny...'!F34</f>
        <v>0</v>
      </c>
      <c r="BB101" s="82">
        <f>'04 - Fotovoltický lokálny...'!F35</f>
        <v>0</v>
      </c>
      <c r="BC101" s="82">
        <f>'04 - Fotovoltický lokálny...'!F36</f>
        <v>0</v>
      </c>
      <c r="BD101" s="84">
        <f>'04 - Fotovoltický lokálny...'!F37</f>
        <v>0</v>
      </c>
      <c r="BT101" s="85" t="s">
        <v>77</v>
      </c>
      <c r="BV101" s="85" t="s">
        <v>71</v>
      </c>
      <c r="BW101" s="85" t="s">
        <v>96</v>
      </c>
      <c r="BX101" s="85" t="s">
        <v>4</v>
      </c>
      <c r="CL101" s="85" t="s">
        <v>1</v>
      </c>
      <c r="CM101" s="85" t="s">
        <v>69</v>
      </c>
    </row>
    <row r="102" spans="1:91" s="7" customFormat="1" ht="16.5" customHeight="1">
      <c r="A102" s="76" t="s">
        <v>73</v>
      </c>
      <c r="B102" s="77"/>
      <c r="C102" s="78"/>
      <c r="D102" s="183" t="s">
        <v>97</v>
      </c>
      <c r="E102" s="183"/>
      <c r="F102" s="183"/>
      <c r="G102" s="183"/>
      <c r="H102" s="183"/>
      <c r="I102" s="79"/>
      <c r="J102" s="183" t="s">
        <v>98</v>
      </c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205">
        <f>'03a - VZT'!J30</f>
        <v>0</v>
      </c>
      <c r="AH102" s="206"/>
      <c r="AI102" s="206"/>
      <c r="AJ102" s="206"/>
      <c r="AK102" s="206"/>
      <c r="AL102" s="206"/>
      <c r="AM102" s="206"/>
      <c r="AN102" s="205">
        <f t="shared" si="0"/>
        <v>0</v>
      </c>
      <c r="AO102" s="206"/>
      <c r="AP102" s="206"/>
      <c r="AQ102" s="80" t="s">
        <v>76</v>
      </c>
      <c r="AR102" s="77"/>
      <c r="AS102" s="81">
        <v>0</v>
      </c>
      <c r="AT102" s="82">
        <f t="shared" si="1"/>
        <v>0</v>
      </c>
      <c r="AU102" s="83">
        <f>'03a - VZT'!P122</f>
        <v>0</v>
      </c>
      <c r="AV102" s="82">
        <f>'03a - VZT'!J33</f>
        <v>0</v>
      </c>
      <c r="AW102" s="82">
        <f>'03a - VZT'!J34</f>
        <v>0</v>
      </c>
      <c r="AX102" s="82">
        <f>'03a - VZT'!J35</f>
        <v>0</v>
      </c>
      <c r="AY102" s="82">
        <f>'03a - VZT'!J36</f>
        <v>0</v>
      </c>
      <c r="AZ102" s="82">
        <f>'03a - VZT'!F33</f>
        <v>0</v>
      </c>
      <c r="BA102" s="82">
        <f>'03a - VZT'!F34</f>
        <v>0</v>
      </c>
      <c r="BB102" s="82">
        <f>'03a - VZT'!F35</f>
        <v>0</v>
      </c>
      <c r="BC102" s="82">
        <f>'03a - VZT'!F36</f>
        <v>0</v>
      </c>
      <c r="BD102" s="84">
        <f>'03a - VZT'!F37</f>
        <v>0</v>
      </c>
      <c r="BT102" s="85" t="s">
        <v>77</v>
      </c>
      <c r="BV102" s="85" t="s">
        <v>71</v>
      </c>
      <c r="BW102" s="85" t="s">
        <v>99</v>
      </c>
      <c r="BX102" s="85" t="s">
        <v>4</v>
      </c>
      <c r="CL102" s="85" t="s">
        <v>1</v>
      </c>
      <c r="CM102" s="85" t="s">
        <v>69</v>
      </c>
    </row>
    <row r="103" spans="1:91" s="7" customFormat="1" ht="16.5" customHeight="1">
      <c r="A103" s="76" t="s">
        <v>73</v>
      </c>
      <c r="B103" s="77"/>
      <c r="C103" s="78"/>
      <c r="D103" s="183" t="s">
        <v>100</v>
      </c>
      <c r="E103" s="183"/>
      <c r="F103" s="183"/>
      <c r="G103" s="183"/>
      <c r="H103" s="183"/>
      <c r="I103" s="79"/>
      <c r="J103" s="183" t="s">
        <v>101</v>
      </c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205">
        <f>'05 - Nabíjačka'!J30</f>
        <v>0</v>
      </c>
      <c r="AH103" s="206"/>
      <c r="AI103" s="206"/>
      <c r="AJ103" s="206"/>
      <c r="AK103" s="206"/>
      <c r="AL103" s="206"/>
      <c r="AM103" s="206"/>
      <c r="AN103" s="205">
        <f t="shared" si="0"/>
        <v>0</v>
      </c>
      <c r="AO103" s="206"/>
      <c r="AP103" s="206"/>
      <c r="AQ103" s="80" t="s">
        <v>76</v>
      </c>
      <c r="AR103" s="77"/>
      <c r="AS103" s="81">
        <v>0</v>
      </c>
      <c r="AT103" s="82">
        <f t="shared" si="1"/>
        <v>0</v>
      </c>
      <c r="AU103" s="83">
        <f>'05 - Nabíjačka'!P118</f>
        <v>0</v>
      </c>
      <c r="AV103" s="82">
        <f>'05 - Nabíjačka'!J33</f>
        <v>0</v>
      </c>
      <c r="AW103" s="82">
        <f>'05 - Nabíjačka'!J34</f>
        <v>0</v>
      </c>
      <c r="AX103" s="82">
        <f>'05 - Nabíjačka'!J35</f>
        <v>0</v>
      </c>
      <c r="AY103" s="82">
        <f>'05 - Nabíjačka'!J36</f>
        <v>0</v>
      </c>
      <c r="AZ103" s="82">
        <f>'05 - Nabíjačka'!F33</f>
        <v>0</v>
      </c>
      <c r="BA103" s="82">
        <f>'05 - Nabíjačka'!F34</f>
        <v>0</v>
      </c>
      <c r="BB103" s="82">
        <f>'05 - Nabíjačka'!F35</f>
        <v>0</v>
      </c>
      <c r="BC103" s="82">
        <f>'05 - Nabíjačka'!F36</f>
        <v>0</v>
      </c>
      <c r="BD103" s="84">
        <f>'05 - Nabíjačka'!F37</f>
        <v>0</v>
      </c>
      <c r="BT103" s="85" t="s">
        <v>77</v>
      </c>
      <c r="BV103" s="85" t="s">
        <v>71</v>
      </c>
      <c r="BW103" s="85" t="s">
        <v>102</v>
      </c>
      <c r="BX103" s="85" t="s">
        <v>4</v>
      </c>
      <c r="CL103" s="85" t="s">
        <v>1</v>
      </c>
      <c r="CM103" s="85" t="s">
        <v>69</v>
      </c>
    </row>
    <row r="104" spans="1:91" s="7" customFormat="1" ht="16.5" customHeight="1">
      <c r="A104" s="76" t="s">
        <v>73</v>
      </c>
      <c r="B104" s="77"/>
      <c r="C104" s="78"/>
      <c r="D104" s="183" t="s">
        <v>103</v>
      </c>
      <c r="E104" s="183"/>
      <c r="F104" s="183"/>
      <c r="G104" s="183"/>
      <c r="H104" s="183"/>
      <c r="I104" s="79"/>
      <c r="J104" s="183" t="s">
        <v>104</v>
      </c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205">
        <f>'06 - Bleskozvod'!J30</f>
        <v>0</v>
      </c>
      <c r="AH104" s="206"/>
      <c r="AI104" s="206"/>
      <c r="AJ104" s="206"/>
      <c r="AK104" s="206"/>
      <c r="AL104" s="206"/>
      <c r="AM104" s="206"/>
      <c r="AN104" s="205">
        <f t="shared" si="0"/>
        <v>0</v>
      </c>
      <c r="AO104" s="206"/>
      <c r="AP104" s="206"/>
      <c r="AQ104" s="80" t="s">
        <v>76</v>
      </c>
      <c r="AR104" s="77"/>
      <c r="AS104" s="86">
        <v>0</v>
      </c>
      <c r="AT104" s="87">
        <f t="shared" si="1"/>
        <v>0</v>
      </c>
      <c r="AU104" s="88">
        <f>'06 - Bleskozvod'!P121</f>
        <v>0</v>
      </c>
      <c r="AV104" s="87">
        <f>'06 - Bleskozvod'!J33</f>
        <v>0</v>
      </c>
      <c r="AW104" s="87">
        <f>'06 - Bleskozvod'!J34</f>
        <v>0</v>
      </c>
      <c r="AX104" s="87">
        <f>'06 - Bleskozvod'!J35</f>
        <v>0</v>
      </c>
      <c r="AY104" s="87">
        <f>'06 - Bleskozvod'!J36</f>
        <v>0</v>
      </c>
      <c r="AZ104" s="87">
        <f>'06 - Bleskozvod'!F33</f>
        <v>0</v>
      </c>
      <c r="BA104" s="87">
        <f>'06 - Bleskozvod'!F34</f>
        <v>0</v>
      </c>
      <c r="BB104" s="87">
        <f>'06 - Bleskozvod'!F35</f>
        <v>0</v>
      </c>
      <c r="BC104" s="87">
        <f>'06 - Bleskozvod'!F36</f>
        <v>0</v>
      </c>
      <c r="BD104" s="89">
        <f>'06 - Bleskozvod'!F37</f>
        <v>0</v>
      </c>
      <c r="BT104" s="85" t="s">
        <v>77</v>
      </c>
      <c r="BV104" s="85" t="s">
        <v>71</v>
      </c>
      <c r="BW104" s="85" t="s">
        <v>105</v>
      </c>
      <c r="BX104" s="85" t="s">
        <v>4</v>
      </c>
      <c r="CL104" s="85" t="s">
        <v>1</v>
      </c>
      <c r="CM104" s="85" t="s">
        <v>69</v>
      </c>
    </row>
    <row r="105" spans="1:91" s="2" customFormat="1" ht="30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7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</row>
    <row r="106" spans="1:91" s="2" customFormat="1" ht="6.9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27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</row>
  </sheetData>
  <mergeCells count="76">
    <mergeCell ref="AG104:AM104"/>
    <mergeCell ref="AG98:AM98"/>
    <mergeCell ref="AM87:AN87"/>
    <mergeCell ref="AM89:AP89"/>
    <mergeCell ref="AM90:AP90"/>
    <mergeCell ref="AN104:AP104"/>
    <mergeCell ref="AN103:AP103"/>
    <mergeCell ref="AN96:AP96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S89:AT91"/>
    <mergeCell ref="AN94:AP94"/>
    <mergeCell ref="AK31:AO31"/>
    <mergeCell ref="AG94:AM94"/>
    <mergeCell ref="K5:AO5"/>
    <mergeCell ref="K6:AO6"/>
    <mergeCell ref="L31:P31"/>
    <mergeCell ref="L32:P32"/>
    <mergeCell ref="W32:AE32"/>
    <mergeCell ref="AK32:AO32"/>
    <mergeCell ref="L85:AO85"/>
    <mergeCell ref="W31:AE31"/>
    <mergeCell ref="L33:P33"/>
    <mergeCell ref="W33:AE33"/>
    <mergeCell ref="AK33:AO33"/>
    <mergeCell ref="AK35:AO35"/>
    <mergeCell ref="X35:AB35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D99:H99"/>
    <mergeCell ref="D95:H95"/>
    <mergeCell ref="D100:H100"/>
    <mergeCell ref="D97:H97"/>
    <mergeCell ref="D96:H96"/>
  </mergeCells>
  <hyperlinks>
    <hyperlink ref="A95" location="'01 - Zateplenie fasády'!C2" display="/" xr:uid="{00000000-0004-0000-0000-000000000000}"/>
    <hyperlink ref="A96" location="'01a - Výmena výplňových k...'!C2" display="/" xr:uid="{00000000-0004-0000-0000-000001000000}"/>
    <hyperlink ref="A97" location="'01b - Zateplenie stropnej...'!C2" display="/" xr:uid="{00000000-0004-0000-0000-000002000000}"/>
    <hyperlink ref="A98" location="'01c - Ostatné - neoprávne...'!C2" display="/" xr:uid="{00000000-0004-0000-0000-000003000000}"/>
    <hyperlink ref="A99" location="'02 - Vykurovanie'!C2" display="/" xr:uid="{00000000-0004-0000-0000-000004000000}"/>
    <hyperlink ref="A100" location="'03 - ELI'!C2" display="/" xr:uid="{00000000-0004-0000-0000-000005000000}"/>
    <hyperlink ref="A101" location="'04 - Fotovoltický lokálny...'!C2" display="/" xr:uid="{00000000-0004-0000-0000-000006000000}"/>
    <hyperlink ref="A102" location="'03a - VZT'!C2" display="/" xr:uid="{00000000-0004-0000-0000-000007000000}"/>
    <hyperlink ref="A103" location="'05 - Nabíjačka'!C2" display="/" xr:uid="{00000000-0004-0000-0000-000008000000}"/>
    <hyperlink ref="A104" location="'06 - Bleskozvod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131"/>
  <sheetViews>
    <sheetView showGridLines="0" workbookViewId="0">
      <selection activeCell="I130" sqref="I13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102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952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ROUND((SUM(BE118:BE130)),  2)</f>
        <v>0</v>
      </c>
      <c r="G33" s="98"/>
      <c r="H33" s="98"/>
      <c r="I33" s="99">
        <v>0.2</v>
      </c>
      <c r="J33" s="97">
        <f>ROUND(((SUM(BE118:BE130))*I33),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ROUND((SUM(BF118:BF130)),  2)</f>
        <v>0</v>
      </c>
      <c r="G34" s="26"/>
      <c r="H34" s="26"/>
      <c r="I34" s="101">
        <v>0.2</v>
      </c>
      <c r="J34" s="100">
        <f>ROUND(((SUM(BF118:BF130))*I34),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ROUND((SUM(BG118:BG130)),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ROUND((SUM(BH118:BH130)),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ROUND((SUM(BI118:BI130)),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05 - Nabíjačka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953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9" customFormat="1" ht="24.9" customHeight="1">
      <c r="B98" s="113"/>
      <c r="D98" s="114" t="s">
        <v>396</v>
      </c>
      <c r="E98" s="115"/>
      <c r="F98" s="115"/>
      <c r="G98" s="115"/>
      <c r="H98" s="115"/>
      <c r="I98" s="115"/>
      <c r="J98" s="116">
        <f>J129</f>
        <v>0</v>
      </c>
      <c r="L98" s="113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" customHeight="1">
      <c r="A105" s="26"/>
      <c r="B105" s="27"/>
      <c r="C105" s="18" t="s">
        <v>125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12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21" t="str">
        <f>E7</f>
        <v>Obecný úrad Skároš</v>
      </c>
      <c r="F108" s="222"/>
      <c r="G108" s="222"/>
      <c r="H108" s="222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107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97" t="str">
        <f>E9</f>
        <v>05 - Nabíjačka</v>
      </c>
      <c r="F110" s="220"/>
      <c r="G110" s="220"/>
      <c r="H110" s="220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16</v>
      </c>
      <c r="D112" s="26"/>
      <c r="E112" s="26"/>
      <c r="F112" s="21" t="str">
        <f>F12</f>
        <v xml:space="preserve"> </v>
      </c>
      <c r="G112" s="26"/>
      <c r="H112" s="26"/>
      <c r="I112" s="23" t="s">
        <v>18</v>
      </c>
      <c r="J112" s="52" t="str">
        <f>IF(J12="","",J12)</f>
        <v>8. 12. 2021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20</v>
      </c>
      <c r="D114" s="26"/>
      <c r="E114" s="26"/>
      <c r="F114" s="21" t="str">
        <f>E15</f>
        <v xml:space="preserve"> </v>
      </c>
      <c r="G114" s="26"/>
      <c r="H114" s="26"/>
      <c r="I114" s="23" t="s">
        <v>24</v>
      </c>
      <c r="J114" s="24" t="str">
        <f>E21</f>
        <v xml:space="preserve"> 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23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27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126</v>
      </c>
      <c r="D117" s="124" t="s">
        <v>54</v>
      </c>
      <c r="E117" s="124" t="s">
        <v>50</v>
      </c>
      <c r="F117" s="124" t="s">
        <v>51</v>
      </c>
      <c r="G117" s="124" t="s">
        <v>127</v>
      </c>
      <c r="H117" s="124" t="s">
        <v>128</v>
      </c>
      <c r="I117" s="124" t="s">
        <v>129</v>
      </c>
      <c r="J117" s="125" t="s">
        <v>111</v>
      </c>
      <c r="K117" s="126" t="s">
        <v>130</v>
      </c>
      <c r="L117" s="127"/>
      <c r="M117" s="59" t="s">
        <v>1</v>
      </c>
      <c r="N117" s="60" t="s">
        <v>33</v>
      </c>
      <c r="O117" s="60" t="s">
        <v>131</v>
      </c>
      <c r="P117" s="60" t="s">
        <v>132</v>
      </c>
      <c r="Q117" s="60" t="s">
        <v>133</v>
      </c>
      <c r="R117" s="60" t="s">
        <v>134</v>
      </c>
      <c r="S117" s="60" t="s">
        <v>135</v>
      </c>
      <c r="T117" s="61" t="s">
        <v>136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5" customHeight="1">
      <c r="A118" s="26"/>
      <c r="B118" s="27"/>
      <c r="C118" s="66" t="s">
        <v>112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P119+P129</f>
        <v>0</v>
      </c>
      <c r="Q118" s="63"/>
      <c r="R118" s="129">
        <f>R119+R129</f>
        <v>0</v>
      </c>
      <c r="S118" s="63"/>
      <c r="T118" s="130">
        <f>T119+T129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68</v>
      </c>
      <c r="AU118" s="14" t="s">
        <v>113</v>
      </c>
      <c r="BK118" s="131">
        <f>BK119+BK129</f>
        <v>0</v>
      </c>
    </row>
    <row r="119" spans="1:65" s="12" customFormat="1" ht="25.95" customHeight="1">
      <c r="B119" s="132"/>
      <c r="D119" s="133" t="s">
        <v>68</v>
      </c>
      <c r="E119" s="134" t="s">
        <v>271</v>
      </c>
      <c r="F119" s="134" t="s">
        <v>954</v>
      </c>
      <c r="J119" s="135">
        <f>BK119</f>
        <v>0</v>
      </c>
      <c r="L119" s="132"/>
      <c r="M119" s="136"/>
      <c r="N119" s="137"/>
      <c r="O119" s="137"/>
      <c r="P119" s="138">
        <f>SUM(P120:P128)</f>
        <v>0</v>
      </c>
      <c r="Q119" s="137"/>
      <c r="R119" s="138">
        <f>SUM(R120:R128)</f>
        <v>0</v>
      </c>
      <c r="S119" s="137"/>
      <c r="T119" s="139">
        <f>SUM(T120:T128)</f>
        <v>0</v>
      </c>
      <c r="AR119" s="133" t="s">
        <v>150</v>
      </c>
      <c r="AT119" s="140" t="s">
        <v>68</v>
      </c>
      <c r="AU119" s="140" t="s">
        <v>69</v>
      </c>
      <c r="AY119" s="133" t="s">
        <v>139</v>
      </c>
      <c r="BK119" s="141">
        <f>SUM(BK120:BK128)</f>
        <v>0</v>
      </c>
    </row>
    <row r="120" spans="1:65" s="2" customFormat="1" ht="16.5" customHeight="1">
      <c r="A120" s="26"/>
      <c r="B120" s="144"/>
      <c r="C120" s="158" t="s">
        <v>77</v>
      </c>
      <c r="D120" s="158" t="s">
        <v>169</v>
      </c>
      <c r="E120" s="159" t="s">
        <v>487</v>
      </c>
      <c r="F120" s="160" t="s">
        <v>955</v>
      </c>
      <c r="G120" s="161" t="s">
        <v>308</v>
      </c>
      <c r="H120" s="162">
        <v>1</v>
      </c>
      <c r="I120" s="162"/>
      <c r="J120" s="162">
        <f t="shared" ref="J120:J128" si="0">ROUND(I120*H120,3)</f>
        <v>0</v>
      </c>
      <c r="K120" s="163"/>
      <c r="L120" s="164"/>
      <c r="M120" s="165" t="s">
        <v>1</v>
      </c>
      <c r="N120" s="166" t="s">
        <v>35</v>
      </c>
      <c r="O120" s="153">
        <v>0</v>
      </c>
      <c r="P120" s="153">
        <f t="shared" ref="P120:P128" si="1">O120*H120</f>
        <v>0</v>
      </c>
      <c r="Q120" s="153">
        <v>0</v>
      </c>
      <c r="R120" s="153">
        <f t="shared" ref="R120:R128" si="2">Q120*H120</f>
        <v>0</v>
      </c>
      <c r="S120" s="153">
        <v>0</v>
      </c>
      <c r="T120" s="154">
        <f t="shared" ref="T120:T128" si="3">S120*H120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5" t="s">
        <v>489</v>
      </c>
      <c r="AT120" s="155" t="s">
        <v>169</v>
      </c>
      <c r="AU120" s="155" t="s">
        <v>77</v>
      </c>
      <c r="AY120" s="14" t="s">
        <v>139</v>
      </c>
      <c r="BE120" s="156">
        <f t="shared" ref="BE120:BE128" si="4">IF(N120="základná",J120,0)</f>
        <v>0</v>
      </c>
      <c r="BF120" s="156">
        <f t="shared" ref="BF120:BF128" si="5">IF(N120="znížená",J120,0)</f>
        <v>0</v>
      </c>
      <c r="BG120" s="156">
        <f t="shared" ref="BG120:BG128" si="6">IF(N120="zákl. prenesená",J120,0)</f>
        <v>0</v>
      </c>
      <c r="BH120" s="156">
        <f t="shared" ref="BH120:BH128" si="7">IF(N120="zníž. prenesená",J120,0)</f>
        <v>0</v>
      </c>
      <c r="BI120" s="156">
        <f t="shared" ref="BI120:BI128" si="8">IF(N120="nulová",J120,0)</f>
        <v>0</v>
      </c>
      <c r="BJ120" s="14" t="s">
        <v>146</v>
      </c>
      <c r="BK120" s="157">
        <f t="shared" ref="BK120:BK128" si="9">ROUND(I120*H120,3)</f>
        <v>0</v>
      </c>
      <c r="BL120" s="14" t="s">
        <v>260</v>
      </c>
      <c r="BM120" s="155" t="s">
        <v>146</v>
      </c>
    </row>
    <row r="121" spans="1:65" s="2" customFormat="1" ht="24.15" customHeight="1">
      <c r="A121" s="26"/>
      <c r="B121" s="144"/>
      <c r="C121" s="158" t="s">
        <v>146</v>
      </c>
      <c r="D121" s="158" t="s">
        <v>169</v>
      </c>
      <c r="E121" s="159" t="s">
        <v>491</v>
      </c>
      <c r="F121" s="160" t="s">
        <v>956</v>
      </c>
      <c r="G121" s="161" t="s">
        <v>202</v>
      </c>
      <c r="H121" s="162">
        <v>25</v>
      </c>
      <c r="I121" s="162"/>
      <c r="J121" s="162">
        <f t="shared" si="0"/>
        <v>0</v>
      </c>
      <c r="K121" s="163"/>
      <c r="L121" s="164"/>
      <c r="M121" s="165" t="s">
        <v>1</v>
      </c>
      <c r="N121" s="166" t="s">
        <v>35</v>
      </c>
      <c r="O121" s="153">
        <v>0</v>
      </c>
      <c r="P121" s="153">
        <f t="shared" si="1"/>
        <v>0</v>
      </c>
      <c r="Q121" s="153">
        <v>0</v>
      </c>
      <c r="R121" s="153">
        <f t="shared" si="2"/>
        <v>0</v>
      </c>
      <c r="S121" s="153">
        <v>0</v>
      </c>
      <c r="T121" s="154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5" t="s">
        <v>489</v>
      </c>
      <c r="AT121" s="155" t="s">
        <v>169</v>
      </c>
      <c r="AU121" s="155" t="s">
        <v>77</v>
      </c>
      <c r="AY121" s="14" t="s">
        <v>139</v>
      </c>
      <c r="BE121" s="156">
        <f t="shared" si="4"/>
        <v>0</v>
      </c>
      <c r="BF121" s="156">
        <f t="shared" si="5"/>
        <v>0</v>
      </c>
      <c r="BG121" s="156">
        <f t="shared" si="6"/>
        <v>0</v>
      </c>
      <c r="BH121" s="156">
        <f t="shared" si="7"/>
        <v>0</v>
      </c>
      <c r="BI121" s="156">
        <f t="shared" si="8"/>
        <v>0</v>
      </c>
      <c r="BJ121" s="14" t="s">
        <v>146</v>
      </c>
      <c r="BK121" s="157">
        <f t="shared" si="9"/>
        <v>0</v>
      </c>
      <c r="BL121" s="14" t="s">
        <v>260</v>
      </c>
      <c r="BM121" s="155" t="s">
        <v>145</v>
      </c>
    </row>
    <row r="122" spans="1:65" s="2" customFormat="1" ht="24.15" customHeight="1">
      <c r="A122" s="26"/>
      <c r="B122" s="144"/>
      <c r="C122" s="158" t="s">
        <v>150</v>
      </c>
      <c r="D122" s="158" t="s">
        <v>169</v>
      </c>
      <c r="E122" s="159" t="s">
        <v>494</v>
      </c>
      <c r="F122" s="160" t="s">
        <v>1002</v>
      </c>
      <c r="G122" s="161" t="s">
        <v>202</v>
      </c>
      <c r="H122" s="162">
        <v>1</v>
      </c>
      <c r="I122" s="162"/>
      <c r="J122" s="162">
        <f t="shared" si="0"/>
        <v>0</v>
      </c>
      <c r="K122" s="163"/>
      <c r="L122" s="164"/>
      <c r="M122" s="165" t="s">
        <v>1</v>
      </c>
      <c r="N122" s="166" t="s">
        <v>35</v>
      </c>
      <c r="O122" s="153">
        <v>0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489</v>
      </c>
      <c r="AT122" s="155" t="s">
        <v>169</v>
      </c>
      <c r="AU122" s="155" t="s">
        <v>77</v>
      </c>
      <c r="AY122" s="14" t="s">
        <v>139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4" t="s">
        <v>146</v>
      </c>
      <c r="BK122" s="157">
        <f t="shared" si="9"/>
        <v>0</v>
      </c>
      <c r="BL122" s="14" t="s">
        <v>260</v>
      </c>
      <c r="BM122" s="155" t="s">
        <v>153</v>
      </c>
    </row>
    <row r="123" spans="1:65" s="2" customFormat="1" ht="16.5" customHeight="1">
      <c r="A123" s="26"/>
      <c r="B123" s="144"/>
      <c r="C123" s="145" t="s">
        <v>145</v>
      </c>
      <c r="D123" s="145" t="s">
        <v>141</v>
      </c>
      <c r="E123" s="146" t="s">
        <v>752</v>
      </c>
      <c r="F123" s="147" t="s">
        <v>753</v>
      </c>
      <c r="G123" s="148" t="s">
        <v>308</v>
      </c>
      <c r="H123" s="149">
        <v>1</v>
      </c>
      <c r="I123" s="149"/>
      <c r="J123" s="149">
        <f t="shared" si="0"/>
        <v>0</v>
      </c>
      <c r="K123" s="150"/>
      <c r="L123" s="27"/>
      <c r="M123" s="151" t="s">
        <v>1</v>
      </c>
      <c r="N123" s="152" t="s">
        <v>35</v>
      </c>
      <c r="O123" s="153">
        <v>0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260</v>
      </c>
      <c r="AT123" s="155" t="s">
        <v>141</v>
      </c>
      <c r="AU123" s="155" t="s">
        <v>77</v>
      </c>
      <c r="AY123" s="14" t="s">
        <v>139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4" t="s">
        <v>146</v>
      </c>
      <c r="BK123" s="157">
        <f t="shared" si="9"/>
        <v>0</v>
      </c>
      <c r="BL123" s="14" t="s">
        <v>260</v>
      </c>
      <c r="BM123" s="155" t="s">
        <v>156</v>
      </c>
    </row>
    <row r="124" spans="1:65" s="2" customFormat="1" ht="24.15" customHeight="1">
      <c r="A124" s="26"/>
      <c r="B124" s="144"/>
      <c r="C124" s="145" t="s">
        <v>157</v>
      </c>
      <c r="D124" s="145" t="s">
        <v>141</v>
      </c>
      <c r="E124" s="146" t="s">
        <v>763</v>
      </c>
      <c r="F124" s="147" t="s">
        <v>764</v>
      </c>
      <c r="G124" s="148" t="s">
        <v>202</v>
      </c>
      <c r="H124" s="149">
        <v>20</v>
      </c>
      <c r="I124" s="149"/>
      <c r="J124" s="149">
        <f t="shared" si="0"/>
        <v>0</v>
      </c>
      <c r="K124" s="150"/>
      <c r="L124" s="27"/>
      <c r="M124" s="151" t="s">
        <v>1</v>
      </c>
      <c r="N124" s="152" t="s">
        <v>35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260</v>
      </c>
      <c r="AT124" s="155" t="s">
        <v>141</v>
      </c>
      <c r="AU124" s="155" t="s">
        <v>77</v>
      </c>
      <c r="AY124" s="14" t="s">
        <v>139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146</v>
      </c>
      <c r="BK124" s="157">
        <f t="shared" si="9"/>
        <v>0</v>
      </c>
      <c r="BL124" s="14" t="s">
        <v>260</v>
      </c>
      <c r="BM124" s="155" t="s">
        <v>160</v>
      </c>
    </row>
    <row r="125" spans="1:65" s="2" customFormat="1" ht="24.15" customHeight="1">
      <c r="A125" s="26"/>
      <c r="B125" s="144"/>
      <c r="C125" s="145" t="s">
        <v>153</v>
      </c>
      <c r="D125" s="145" t="s">
        <v>141</v>
      </c>
      <c r="E125" s="146" t="s">
        <v>765</v>
      </c>
      <c r="F125" s="147" t="s">
        <v>766</v>
      </c>
      <c r="G125" s="148" t="s">
        <v>202</v>
      </c>
      <c r="H125" s="149">
        <v>25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35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260</v>
      </c>
      <c r="AT125" s="155" t="s">
        <v>141</v>
      </c>
      <c r="AU125" s="155" t="s">
        <v>77</v>
      </c>
      <c r="AY125" s="14" t="s">
        <v>139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146</v>
      </c>
      <c r="BK125" s="157">
        <f t="shared" si="9"/>
        <v>0</v>
      </c>
      <c r="BL125" s="14" t="s">
        <v>260</v>
      </c>
      <c r="BM125" s="155" t="s">
        <v>163</v>
      </c>
    </row>
    <row r="126" spans="1:65" s="2" customFormat="1" ht="24.15" customHeight="1">
      <c r="A126" s="26"/>
      <c r="B126" s="144"/>
      <c r="C126" s="145" t="s">
        <v>165</v>
      </c>
      <c r="D126" s="145" t="s">
        <v>141</v>
      </c>
      <c r="E126" s="146" t="s">
        <v>769</v>
      </c>
      <c r="F126" s="147" t="s">
        <v>770</v>
      </c>
      <c r="G126" s="148" t="s">
        <v>308</v>
      </c>
      <c r="H126" s="149">
        <v>2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35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260</v>
      </c>
      <c r="AT126" s="155" t="s">
        <v>141</v>
      </c>
      <c r="AU126" s="155" t="s">
        <v>77</v>
      </c>
      <c r="AY126" s="14" t="s">
        <v>139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146</v>
      </c>
      <c r="BK126" s="157">
        <f t="shared" si="9"/>
        <v>0</v>
      </c>
      <c r="BL126" s="14" t="s">
        <v>260</v>
      </c>
      <c r="BM126" s="155" t="s">
        <v>168</v>
      </c>
    </row>
    <row r="127" spans="1:65" s="2" customFormat="1" ht="24.15" customHeight="1">
      <c r="A127" s="26"/>
      <c r="B127" s="144"/>
      <c r="C127" s="145" t="s">
        <v>156</v>
      </c>
      <c r="D127" s="145" t="s">
        <v>141</v>
      </c>
      <c r="E127" s="146" t="s">
        <v>773</v>
      </c>
      <c r="F127" s="147" t="s">
        <v>774</v>
      </c>
      <c r="G127" s="148" t="s">
        <v>308</v>
      </c>
      <c r="H127" s="149">
        <v>10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35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260</v>
      </c>
      <c r="AT127" s="155" t="s">
        <v>141</v>
      </c>
      <c r="AU127" s="155" t="s">
        <v>77</v>
      </c>
      <c r="AY127" s="14" t="s">
        <v>139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146</v>
      </c>
      <c r="BK127" s="157">
        <f t="shared" si="9"/>
        <v>0</v>
      </c>
      <c r="BL127" s="14" t="s">
        <v>260</v>
      </c>
      <c r="BM127" s="155" t="s">
        <v>172</v>
      </c>
    </row>
    <row r="128" spans="1:65" s="2" customFormat="1" ht="16.5" customHeight="1">
      <c r="A128" s="26"/>
      <c r="B128" s="144"/>
      <c r="C128" s="145" t="s">
        <v>174</v>
      </c>
      <c r="D128" s="145" t="s">
        <v>141</v>
      </c>
      <c r="E128" s="146" t="s">
        <v>790</v>
      </c>
      <c r="F128" s="147" t="s">
        <v>957</v>
      </c>
      <c r="G128" s="148" t="s">
        <v>308</v>
      </c>
      <c r="H128" s="149">
        <v>1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35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260</v>
      </c>
      <c r="AT128" s="155" t="s">
        <v>141</v>
      </c>
      <c r="AU128" s="155" t="s">
        <v>77</v>
      </c>
      <c r="AY128" s="14" t="s">
        <v>139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146</v>
      </c>
      <c r="BK128" s="157">
        <f t="shared" si="9"/>
        <v>0</v>
      </c>
      <c r="BL128" s="14" t="s">
        <v>260</v>
      </c>
      <c r="BM128" s="155" t="s">
        <v>176</v>
      </c>
    </row>
    <row r="129" spans="1:65" s="12" customFormat="1" ht="25.95" customHeight="1">
      <c r="B129" s="132"/>
      <c r="D129" s="133" t="s">
        <v>68</v>
      </c>
      <c r="E129" s="134" t="s">
        <v>525</v>
      </c>
      <c r="F129" s="134" t="s">
        <v>526</v>
      </c>
      <c r="J129" s="135">
        <f>BK129</f>
        <v>0</v>
      </c>
      <c r="L129" s="132"/>
      <c r="M129" s="136"/>
      <c r="N129" s="137"/>
      <c r="O129" s="137"/>
      <c r="P129" s="138">
        <f>P130</f>
        <v>0</v>
      </c>
      <c r="Q129" s="137"/>
      <c r="R129" s="138">
        <f>R130</f>
        <v>0</v>
      </c>
      <c r="S129" s="137"/>
      <c r="T129" s="139">
        <f>T130</f>
        <v>0</v>
      </c>
      <c r="AR129" s="133" t="s">
        <v>157</v>
      </c>
      <c r="AT129" s="140" t="s">
        <v>68</v>
      </c>
      <c r="AU129" s="140" t="s">
        <v>69</v>
      </c>
      <c r="AY129" s="133" t="s">
        <v>139</v>
      </c>
      <c r="BK129" s="141">
        <f>BK130</f>
        <v>0</v>
      </c>
    </row>
    <row r="130" spans="1:65" s="2" customFormat="1" ht="16.5" customHeight="1">
      <c r="A130" s="26"/>
      <c r="B130" s="144"/>
      <c r="C130" s="145" t="s">
        <v>160</v>
      </c>
      <c r="D130" s="145" t="s">
        <v>141</v>
      </c>
      <c r="E130" s="146" t="s">
        <v>527</v>
      </c>
      <c r="F130" s="147" t="s">
        <v>826</v>
      </c>
      <c r="G130" s="148" t="s">
        <v>529</v>
      </c>
      <c r="H130" s="149">
        <v>1</v>
      </c>
      <c r="I130" s="149"/>
      <c r="J130" s="149">
        <f>ROUND(I130*H130,3)</f>
        <v>0</v>
      </c>
      <c r="K130" s="150"/>
      <c r="L130" s="27"/>
      <c r="M130" s="167" t="s">
        <v>1</v>
      </c>
      <c r="N130" s="168" t="s">
        <v>35</v>
      </c>
      <c r="O130" s="169">
        <v>0</v>
      </c>
      <c r="P130" s="169">
        <f>O130*H130</f>
        <v>0</v>
      </c>
      <c r="Q130" s="169">
        <v>0</v>
      </c>
      <c r="R130" s="169">
        <f>Q130*H130</f>
        <v>0</v>
      </c>
      <c r="S130" s="169">
        <v>0</v>
      </c>
      <c r="T130" s="170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77</v>
      </c>
      <c r="AY130" s="14" t="s">
        <v>139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146</v>
      </c>
      <c r="BK130" s="157">
        <f>ROUND(I130*H130,3)</f>
        <v>0</v>
      </c>
      <c r="BL130" s="14" t="s">
        <v>145</v>
      </c>
      <c r="BM130" s="155" t="s">
        <v>7</v>
      </c>
    </row>
    <row r="131" spans="1:65" s="2" customFormat="1" ht="6.9" customHeight="1">
      <c r="A131" s="26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27"/>
      <c r="M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</sheetData>
  <autoFilter ref="C117:K130" xr:uid="{00000000-0009-0000-0000-000009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56"/>
  <sheetViews>
    <sheetView showGridLines="0" workbookViewId="0">
      <selection activeCell="W169" sqref="W16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105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958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ROUND((SUM(BE121:BE155)),  2)</f>
        <v>0</v>
      </c>
      <c r="G33" s="98"/>
      <c r="H33" s="98"/>
      <c r="I33" s="99">
        <v>0.2</v>
      </c>
      <c r="J33" s="97">
        <f>ROUND(((SUM(BE121:BE155))*I33),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ROUND((SUM(BF121:BF155)),  2)</f>
        <v>0</v>
      </c>
      <c r="G34" s="26"/>
      <c r="H34" s="26"/>
      <c r="I34" s="101">
        <v>0.2</v>
      </c>
      <c r="J34" s="100">
        <f>ROUND(((SUM(BF121:BF155))*I34),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ROUND((SUM(BG121:BG155)),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ROUND((SUM(BH121:BH155)),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ROUND((SUM(BI121:BI155)),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06 - Bleskozvod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395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9" customFormat="1" ht="24.9" customHeight="1">
      <c r="B98" s="113"/>
      <c r="D98" s="114" t="s">
        <v>392</v>
      </c>
      <c r="E98" s="115"/>
      <c r="F98" s="115"/>
      <c r="G98" s="115"/>
      <c r="H98" s="115"/>
      <c r="I98" s="115"/>
      <c r="J98" s="116">
        <f>J130</f>
        <v>0</v>
      </c>
      <c r="L98" s="113"/>
    </row>
    <row r="99" spans="1:31" s="9" customFormat="1" ht="24.9" customHeight="1">
      <c r="B99" s="113"/>
      <c r="D99" s="114" t="s">
        <v>393</v>
      </c>
      <c r="E99" s="115"/>
      <c r="F99" s="115"/>
      <c r="G99" s="115"/>
      <c r="H99" s="115"/>
      <c r="I99" s="115"/>
      <c r="J99" s="116">
        <f>J144</f>
        <v>0</v>
      </c>
      <c r="L99" s="113"/>
    </row>
    <row r="100" spans="1:31" s="9" customFormat="1" ht="24.9" customHeight="1">
      <c r="B100" s="113"/>
      <c r="D100" s="114" t="s">
        <v>391</v>
      </c>
      <c r="E100" s="115"/>
      <c r="F100" s="115"/>
      <c r="G100" s="115"/>
      <c r="H100" s="115"/>
      <c r="I100" s="115"/>
      <c r="J100" s="116">
        <f>J151</f>
        <v>0</v>
      </c>
      <c r="L100" s="113"/>
    </row>
    <row r="101" spans="1:31" s="9" customFormat="1" ht="24.9" customHeight="1">
      <c r="B101" s="113"/>
      <c r="D101" s="114" t="s">
        <v>396</v>
      </c>
      <c r="E101" s="115"/>
      <c r="F101" s="115"/>
      <c r="G101" s="115"/>
      <c r="H101" s="115"/>
      <c r="I101" s="115"/>
      <c r="J101" s="116">
        <f>J153</f>
        <v>0</v>
      </c>
      <c r="L101" s="113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" customHeight="1">
      <c r="A108" s="26"/>
      <c r="B108" s="27"/>
      <c r="C108" s="18" t="s">
        <v>125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21" t="str">
        <f>E7</f>
        <v>Obecný úrad Skároš</v>
      </c>
      <c r="F111" s="222"/>
      <c r="G111" s="222"/>
      <c r="H111" s="222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107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7" t="str">
        <f>E9</f>
        <v>06 - Bleskozvod</v>
      </c>
      <c r="F113" s="220"/>
      <c r="G113" s="220"/>
      <c r="H113" s="220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 xml:space="preserve"> </v>
      </c>
      <c r="G115" s="26"/>
      <c r="H115" s="26"/>
      <c r="I115" s="23" t="s">
        <v>18</v>
      </c>
      <c r="J115" s="52" t="str">
        <f>IF(J12="","",J12)</f>
        <v>8. 12. 2021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15" customHeight="1">
      <c r="A117" s="26"/>
      <c r="B117" s="27"/>
      <c r="C117" s="23" t="s">
        <v>20</v>
      </c>
      <c r="D117" s="26"/>
      <c r="E117" s="26"/>
      <c r="F117" s="21" t="str">
        <f>E15</f>
        <v xml:space="preserve"> </v>
      </c>
      <c r="G117" s="26"/>
      <c r="H117" s="26"/>
      <c r="I117" s="23" t="s">
        <v>24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23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27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126</v>
      </c>
      <c r="D120" s="124" t="s">
        <v>54</v>
      </c>
      <c r="E120" s="124" t="s">
        <v>50</v>
      </c>
      <c r="F120" s="124" t="s">
        <v>51</v>
      </c>
      <c r="G120" s="124" t="s">
        <v>127</v>
      </c>
      <c r="H120" s="124" t="s">
        <v>128</v>
      </c>
      <c r="I120" s="124" t="s">
        <v>129</v>
      </c>
      <c r="J120" s="125" t="s">
        <v>111</v>
      </c>
      <c r="K120" s="126" t="s">
        <v>130</v>
      </c>
      <c r="L120" s="127"/>
      <c r="M120" s="59" t="s">
        <v>1</v>
      </c>
      <c r="N120" s="60" t="s">
        <v>33</v>
      </c>
      <c r="O120" s="60" t="s">
        <v>131</v>
      </c>
      <c r="P120" s="60" t="s">
        <v>132</v>
      </c>
      <c r="Q120" s="60" t="s">
        <v>133</v>
      </c>
      <c r="R120" s="60" t="s">
        <v>134</v>
      </c>
      <c r="S120" s="60" t="s">
        <v>135</v>
      </c>
      <c r="T120" s="61" t="s">
        <v>136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5" customHeight="1">
      <c r="A121" s="26"/>
      <c r="B121" s="27"/>
      <c r="C121" s="66" t="s">
        <v>112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P122+P130+P144+P151+P153</f>
        <v>0</v>
      </c>
      <c r="Q121" s="63"/>
      <c r="R121" s="129">
        <f>R122+R130+R144+R151+R153</f>
        <v>0</v>
      </c>
      <c r="S121" s="63"/>
      <c r="T121" s="130">
        <f>T122+T130+T144+T151+T153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68</v>
      </c>
      <c r="AU121" s="14" t="s">
        <v>113</v>
      </c>
      <c r="BK121" s="131">
        <f>BK122+BK130+BK144+BK151+BK153</f>
        <v>0</v>
      </c>
    </row>
    <row r="122" spans="1:65" s="12" customFormat="1" ht="25.95" customHeight="1">
      <c r="B122" s="132"/>
      <c r="D122" s="133" t="s">
        <v>68</v>
      </c>
      <c r="E122" s="134" t="s">
        <v>271</v>
      </c>
      <c r="F122" s="134" t="s">
        <v>486</v>
      </c>
      <c r="J122" s="135">
        <f>BK122</f>
        <v>0</v>
      </c>
      <c r="L122" s="132"/>
      <c r="M122" s="136"/>
      <c r="N122" s="137"/>
      <c r="O122" s="137"/>
      <c r="P122" s="138">
        <f>SUM(P123:P129)</f>
        <v>0</v>
      </c>
      <c r="Q122" s="137"/>
      <c r="R122" s="138">
        <f>SUM(R123:R129)</f>
        <v>0</v>
      </c>
      <c r="S122" s="137"/>
      <c r="T122" s="139">
        <f>SUM(T123:T129)</f>
        <v>0</v>
      </c>
      <c r="AR122" s="133" t="s">
        <v>150</v>
      </c>
      <c r="AT122" s="140" t="s">
        <v>68</v>
      </c>
      <c r="AU122" s="140" t="s">
        <v>69</v>
      </c>
      <c r="AY122" s="133" t="s">
        <v>139</v>
      </c>
      <c r="BK122" s="141">
        <f>SUM(BK123:BK129)</f>
        <v>0</v>
      </c>
    </row>
    <row r="123" spans="1:65" s="2" customFormat="1" ht="16.5" customHeight="1">
      <c r="A123" s="26"/>
      <c r="B123" s="144"/>
      <c r="C123" s="158" t="s">
        <v>77</v>
      </c>
      <c r="D123" s="158" t="s">
        <v>169</v>
      </c>
      <c r="E123" s="159" t="s">
        <v>487</v>
      </c>
      <c r="F123" s="160" t="s">
        <v>488</v>
      </c>
      <c r="G123" s="161" t="s">
        <v>202</v>
      </c>
      <c r="H123" s="162">
        <v>36</v>
      </c>
      <c r="I123" s="162"/>
      <c r="J123" s="162">
        <f t="shared" ref="J123:J129" si="0">ROUND(I123*H123,3)</f>
        <v>0</v>
      </c>
      <c r="K123" s="163"/>
      <c r="L123" s="164"/>
      <c r="M123" s="165" t="s">
        <v>1</v>
      </c>
      <c r="N123" s="166" t="s">
        <v>35</v>
      </c>
      <c r="O123" s="153">
        <v>0</v>
      </c>
      <c r="P123" s="153">
        <f t="shared" ref="P123:P129" si="1">O123*H123</f>
        <v>0</v>
      </c>
      <c r="Q123" s="153">
        <v>0</v>
      </c>
      <c r="R123" s="153">
        <f t="shared" ref="R123:R129" si="2">Q123*H123</f>
        <v>0</v>
      </c>
      <c r="S123" s="153">
        <v>0</v>
      </c>
      <c r="T123" s="154">
        <f t="shared" ref="T123:T129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489</v>
      </c>
      <c r="AT123" s="155" t="s">
        <v>169</v>
      </c>
      <c r="AU123" s="155" t="s">
        <v>77</v>
      </c>
      <c r="AY123" s="14" t="s">
        <v>139</v>
      </c>
      <c r="BE123" s="156">
        <f t="shared" ref="BE123:BE129" si="4">IF(N123="základná",J123,0)</f>
        <v>0</v>
      </c>
      <c r="BF123" s="156">
        <f t="shared" ref="BF123:BF129" si="5">IF(N123="znížená",J123,0)</f>
        <v>0</v>
      </c>
      <c r="BG123" s="156">
        <f t="shared" ref="BG123:BG129" si="6">IF(N123="zákl. prenesená",J123,0)</f>
        <v>0</v>
      </c>
      <c r="BH123" s="156">
        <f t="shared" ref="BH123:BH129" si="7">IF(N123="zníž. prenesená",J123,0)</f>
        <v>0</v>
      </c>
      <c r="BI123" s="156">
        <f t="shared" ref="BI123:BI129" si="8">IF(N123="nulová",J123,0)</f>
        <v>0</v>
      </c>
      <c r="BJ123" s="14" t="s">
        <v>146</v>
      </c>
      <c r="BK123" s="157">
        <f t="shared" ref="BK123:BK129" si="9">ROUND(I123*H123,3)</f>
        <v>0</v>
      </c>
      <c r="BL123" s="14" t="s">
        <v>260</v>
      </c>
      <c r="BM123" s="155" t="s">
        <v>146</v>
      </c>
    </row>
    <row r="124" spans="1:65" s="2" customFormat="1" ht="16.5" customHeight="1">
      <c r="A124" s="26"/>
      <c r="B124" s="144"/>
      <c r="C124" s="158" t="s">
        <v>146</v>
      </c>
      <c r="D124" s="158" t="s">
        <v>169</v>
      </c>
      <c r="E124" s="159" t="s">
        <v>491</v>
      </c>
      <c r="F124" s="160" t="s">
        <v>492</v>
      </c>
      <c r="G124" s="161" t="s">
        <v>308</v>
      </c>
      <c r="H124" s="162">
        <v>30</v>
      </c>
      <c r="I124" s="162"/>
      <c r="J124" s="162">
        <f t="shared" si="0"/>
        <v>0</v>
      </c>
      <c r="K124" s="163"/>
      <c r="L124" s="164"/>
      <c r="M124" s="165" t="s">
        <v>1</v>
      </c>
      <c r="N124" s="166" t="s">
        <v>35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489</v>
      </c>
      <c r="AT124" s="155" t="s">
        <v>169</v>
      </c>
      <c r="AU124" s="155" t="s">
        <v>77</v>
      </c>
      <c r="AY124" s="14" t="s">
        <v>139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146</v>
      </c>
      <c r="BK124" s="157">
        <f t="shared" si="9"/>
        <v>0</v>
      </c>
      <c r="BL124" s="14" t="s">
        <v>260</v>
      </c>
      <c r="BM124" s="155" t="s">
        <v>145</v>
      </c>
    </row>
    <row r="125" spans="1:65" s="2" customFormat="1" ht="24.15" customHeight="1">
      <c r="A125" s="26"/>
      <c r="B125" s="144"/>
      <c r="C125" s="145" t="s">
        <v>150</v>
      </c>
      <c r="D125" s="145" t="s">
        <v>141</v>
      </c>
      <c r="E125" s="146" t="s">
        <v>522</v>
      </c>
      <c r="F125" s="147" t="s">
        <v>523</v>
      </c>
      <c r="G125" s="148" t="s">
        <v>202</v>
      </c>
      <c r="H125" s="149">
        <v>36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35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260</v>
      </c>
      <c r="AT125" s="155" t="s">
        <v>141</v>
      </c>
      <c r="AU125" s="155" t="s">
        <v>77</v>
      </c>
      <c r="AY125" s="14" t="s">
        <v>139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146</v>
      </c>
      <c r="BK125" s="157">
        <f t="shared" si="9"/>
        <v>0</v>
      </c>
      <c r="BL125" s="14" t="s">
        <v>260</v>
      </c>
      <c r="BM125" s="155" t="s">
        <v>153</v>
      </c>
    </row>
    <row r="126" spans="1:65" s="2" customFormat="1" ht="16.5" customHeight="1">
      <c r="A126" s="26"/>
      <c r="B126" s="144"/>
      <c r="C126" s="158" t="s">
        <v>145</v>
      </c>
      <c r="D126" s="158" t="s">
        <v>169</v>
      </c>
      <c r="E126" s="159" t="s">
        <v>494</v>
      </c>
      <c r="F126" s="160" t="s">
        <v>514</v>
      </c>
      <c r="G126" s="161" t="s">
        <v>308</v>
      </c>
      <c r="H126" s="162">
        <v>1</v>
      </c>
      <c r="I126" s="162"/>
      <c r="J126" s="162">
        <f t="shared" si="0"/>
        <v>0</v>
      </c>
      <c r="K126" s="163"/>
      <c r="L126" s="164"/>
      <c r="M126" s="165" t="s">
        <v>1</v>
      </c>
      <c r="N126" s="166" t="s">
        <v>35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489</v>
      </c>
      <c r="AT126" s="155" t="s">
        <v>169</v>
      </c>
      <c r="AU126" s="155" t="s">
        <v>77</v>
      </c>
      <c r="AY126" s="14" t="s">
        <v>139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146</v>
      </c>
      <c r="BK126" s="157">
        <f t="shared" si="9"/>
        <v>0</v>
      </c>
      <c r="BL126" s="14" t="s">
        <v>260</v>
      </c>
      <c r="BM126" s="155" t="s">
        <v>156</v>
      </c>
    </row>
    <row r="127" spans="1:65" s="2" customFormat="1" ht="16.5" customHeight="1">
      <c r="A127" s="26"/>
      <c r="B127" s="144"/>
      <c r="C127" s="158" t="s">
        <v>157</v>
      </c>
      <c r="D127" s="158" t="s">
        <v>169</v>
      </c>
      <c r="E127" s="159" t="s">
        <v>497</v>
      </c>
      <c r="F127" s="160" t="s">
        <v>517</v>
      </c>
      <c r="G127" s="161" t="s">
        <v>308</v>
      </c>
      <c r="H127" s="162">
        <v>2</v>
      </c>
      <c r="I127" s="162"/>
      <c r="J127" s="162">
        <f t="shared" si="0"/>
        <v>0</v>
      </c>
      <c r="K127" s="163"/>
      <c r="L127" s="164"/>
      <c r="M127" s="165" t="s">
        <v>1</v>
      </c>
      <c r="N127" s="166" t="s">
        <v>35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489</v>
      </c>
      <c r="AT127" s="155" t="s">
        <v>169</v>
      </c>
      <c r="AU127" s="155" t="s">
        <v>77</v>
      </c>
      <c r="AY127" s="14" t="s">
        <v>139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146</v>
      </c>
      <c r="BK127" s="157">
        <f t="shared" si="9"/>
        <v>0</v>
      </c>
      <c r="BL127" s="14" t="s">
        <v>260</v>
      </c>
      <c r="BM127" s="155" t="s">
        <v>160</v>
      </c>
    </row>
    <row r="128" spans="1:65" s="2" customFormat="1" ht="16.5" customHeight="1">
      <c r="A128" s="26"/>
      <c r="B128" s="144"/>
      <c r="C128" s="158" t="s">
        <v>153</v>
      </c>
      <c r="D128" s="158" t="s">
        <v>169</v>
      </c>
      <c r="E128" s="159" t="s">
        <v>500</v>
      </c>
      <c r="F128" s="160" t="s">
        <v>520</v>
      </c>
      <c r="G128" s="161" t="s">
        <v>308</v>
      </c>
      <c r="H128" s="162">
        <v>6</v>
      </c>
      <c r="I128" s="162"/>
      <c r="J128" s="162">
        <f t="shared" si="0"/>
        <v>0</v>
      </c>
      <c r="K128" s="163"/>
      <c r="L128" s="164"/>
      <c r="M128" s="165" t="s">
        <v>1</v>
      </c>
      <c r="N128" s="166" t="s">
        <v>35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489</v>
      </c>
      <c r="AT128" s="155" t="s">
        <v>169</v>
      </c>
      <c r="AU128" s="155" t="s">
        <v>77</v>
      </c>
      <c r="AY128" s="14" t="s">
        <v>139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146</v>
      </c>
      <c r="BK128" s="157">
        <f t="shared" si="9"/>
        <v>0</v>
      </c>
      <c r="BL128" s="14" t="s">
        <v>260</v>
      </c>
      <c r="BM128" s="155" t="s">
        <v>163</v>
      </c>
    </row>
    <row r="129" spans="1:65" s="2" customFormat="1" ht="24.15" customHeight="1">
      <c r="A129" s="26"/>
      <c r="B129" s="144"/>
      <c r="C129" s="145" t="s">
        <v>165</v>
      </c>
      <c r="D129" s="145" t="s">
        <v>141</v>
      </c>
      <c r="E129" s="146" t="s">
        <v>440</v>
      </c>
      <c r="F129" s="147" t="s">
        <v>441</v>
      </c>
      <c r="G129" s="148" t="s">
        <v>308</v>
      </c>
      <c r="H129" s="149">
        <v>9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35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260</v>
      </c>
      <c r="AT129" s="155" t="s">
        <v>141</v>
      </c>
      <c r="AU129" s="155" t="s">
        <v>77</v>
      </c>
      <c r="AY129" s="14" t="s">
        <v>139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146</v>
      </c>
      <c r="BK129" s="157">
        <f t="shared" si="9"/>
        <v>0</v>
      </c>
      <c r="BL129" s="14" t="s">
        <v>260</v>
      </c>
      <c r="BM129" s="155" t="s">
        <v>168</v>
      </c>
    </row>
    <row r="130" spans="1:65" s="12" customFormat="1" ht="25.95" customHeight="1">
      <c r="B130" s="132"/>
      <c r="D130" s="133" t="s">
        <v>68</v>
      </c>
      <c r="E130" s="134" t="s">
        <v>404</v>
      </c>
      <c r="F130" s="134" t="s">
        <v>405</v>
      </c>
      <c r="J130" s="135">
        <f>BK130</f>
        <v>0</v>
      </c>
      <c r="L130" s="132"/>
      <c r="M130" s="136"/>
      <c r="N130" s="137"/>
      <c r="O130" s="137"/>
      <c r="P130" s="138">
        <f>SUM(P131:P143)</f>
        <v>0</v>
      </c>
      <c r="Q130" s="137"/>
      <c r="R130" s="138">
        <f>SUM(R131:R143)</f>
        <v>0</v>
      </c>
      <c r="S130" s="137"/>
      <c r="T130" s="139">
        <f>SUM(T131:T143)</f>
        <v>0</v>
      </c>
      <c r="AR130" s="133" t="s">
        <v>77</v>
      </c>
      <c r="AT130" s="140" t="s">
        <v>68</v>
      </c>
      <c r="AU130" s="140" t="s">
        <v>69</v>
      </c>
      <c r="AY130" s="133" t="s">
        <v>139</v>
      </c>
      <c r="BK130" s="141">
        <f>SUM(BK131:BK143)</f>
        <v>0</v>
      </c>
    </row>
    <row r="131" spans="1:65" s="2" customFormat="1" ht="16.5" customHeight="1">
      <c r="A131" s="26"/>
      <c r="B131" s="144"/>
      <c r="C131" s="158" t="s">
        <v>174</v>
      </c>
      <c r="D131" s="158" t="s">
        <v>169</v>
      </c>
      <c r="E131" s="159" t="s">
        <v>513</v>
      </c>
      <c r="F131" s="160" t="s">
        <v>407</v>
      </c>
      <c r="G131" s="161" t="s">
        <v>202</v>
      </c>
      <c r="H131" s="162">
        <v>11</v>
      </c>
      <c r="I131" s="162"/>
      <c r="J131" s="162">
        <f t="shared" ref="J131:J143" si="10">ROUND(I131*H131,3)</f>
        <v>0</v>
      </c>
      <c r="K131" s="163"/>
      <c r="L131" s="164"/>
      <c r="M131" s="165" t="s">
        <v>1</v>
      </c>
      <c r="N131" s="166" t="s">
        <v>35</v>
      </c>
      <c r="O131" s="153">
        <v>0</v>
      </c>
      <c r="P131" s="153">
        <f t="shared" ref="P131:P143" si="11">O131*H131</f>
        <v>0</v>
      </c>
      <c r="Q131" s="153">
        <v>0</v>
      </c>
      <c r="R131" s="153">
        <f t="shared" ref="R131:R143" si="12">Q131*H131</f>
        <v>0</v>
      </c>
      <c r="S131" s="153">
        <v>0</v>
      </c>
      <c r="T131" s="154">
        <f t="shared" ref="T131:T143" si="1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156</v>
      </c>
      <c r="AT131" s="155" t="s">
        <v>169</v>
      </c>
      <c r="AU131" s="155" t="s">
        <v>77</v>
      </c>
      <c r="AY131" s="14" t="s">
        <v>139</v>
      </c>
      <c r="BE131" s="156">
        <f t="shared" ref="BE131:BE143" si="14">IF(N131="základná",J131,0)</f>
        <v>0</v>
      </c>
      <c r="BF131" s="156">
        <f t="shared" ref="BF131:BF143" si="15">IF(N131="znížená",J131,0)</f>
        <v>0</v>
      </c>
      <c r="BG131" s="156">
        <f t="shared" ref="BG131:BG143" si="16">IF(N131="zákl. prenesená",J131,0)</f>
        <v>0</v>
      </c>
      <c r="BH131" s="156">
        <f t="shared" ref="BH131:BH143" si="17">IF(N131="zníž. prenesená",J131,0)</f>
        <v>0</v>
      </c>
      <c r="BI131" s="156">
        <f t="shared" ref="BI131:BI143" si="18">IF(N131="nulová",J131,0)</f>
        <v>0</v>
      </c>
      <c r="BJ131" s="14" t="s">
        <v>146</v>
      </c>
      <c r="BK131" s="157">
        <f t="shared" ref="BK131:BK143" si="19">ROUND(I131*H131,3)</f>
        <v>0</v>
      </c>
      <c r="BL131" s="14" t="s">
        <v>145</v>
      </c>
      <c r="BM131" s="155" t="s">
        <v>172</v>
      </c>
    </row>
    <row r="132" spans="1:65" s="2" customFormat="1" ht="16.5" customHeight="1">
      <c r="A132" s="26"/>
      <c r="B132" s="144"/>
      <c r="C132" s="158" t="s">
        <v>160</v>
      </c>
      <c r="D132" s="158" t="s">
        <v>169</v>
      </c>
      <c r="E132" s="159" t="s">
        <v>516</v>
      </c>
      <c r="F132" s="160" t="s">
        <v>411</v>
      </c>
      <c r="G132" s="161" t="s">
        <v>202</v>
      </c>
      <c r="H132" s="162">
        <v>2</v>
      </c>
      <c r="I132" s="162"/>
      <c r="J132" s="162">
        <f t="shared" si="10"/>
        <v>0</v>
      </c>
      <c r="K132" s="163"/>
      <c r="L132" s="164"/>
      <c r="M132" s="165" t="s">
        <v>1</v>
      </c>
      <c r="N132" s="166" t="s">
        <v>35</v>
      </c>
      <c r="O132" s="153">
        <v>0</v>
      </c>
      <c r="P132" s="153">
        <f t="shared" si="11"/>
        <v>0</v>
      </c>
      <c r="Q132" s="153">
        <v>0</v>
      </c>
      <c r="R132" s="153">
        <f t="shared" si="12"/>
        <v>0</v>
      </c>
      <c r="S132" s="153">
        <v>0</v>
      </c>
      <c r="T132" s="154">
        <f t="shared" si="1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156</v>
      </c>
      <c r="AT132" s="155" t="s">
        <v>169</v>
      </c>
      <c r="AU132" s="155" t="s">
        <v>77</v>
      </c>
      <c r="AY132" s="14" t="s">
        <v>139</v>
      </c>
      <c r="BE132" s="156">
        <f t="shared" si="14"/>
        <v>0</v>
      </c>
      <c r="BF132" s="156">
        <f t="shared" si="15"/>
        <v>0</v>
      </c>
      <c r="BG132" s="156">
        <f t="shared" si="16"/>
        <v>0</v>
      </c>
      <c r="BH132" s="156">
        <f t="shared" si="17"/>
        <v>0</v>
      </c>
      <c r="BI132" s="156">
        <f t="shared" si="18"/>
        <v>0</v>
      </c>
      <c r="BJ132" s="14" t="s">
        <v>146</v>
      </c>
      <c r="BK132" s="157">
        <f t="shared" si="19"/>
        <v>0</v>
      </c>
      <c r="BL132" s="14" t="s">
        <v>145</v>
      </c>
      <c r="BM132" s="155" t="s">
        <v>176</v>
      </c>
    </row>
    <row r="133" spans="1:65" s="2" customFormat="1" ht="24.15" customHeight="1">
      <c r="A133" s="26"/>
      <c r="B133" s="144"/>
      <c r="C133" s="145" t="s">
        <v>178</v>
      </c>
      <c r="D133" s="145" t="s">
        <v>141</v>
      </c>
      <c r="E133" s="146" t="s">
        <v>416</v>
      </c>
      <c r="F133" s="147" t="s">
        <v>417</v>
      </c>
      <c r="G133" s="148" t="s">
        <v>202</v>
      </c>
      <c r="H133" s="149">
        <v>13</v>
      </c>
      <c r="I133" s="149"/>
      <c r="J133" s="149">
        <f t="shared" si="10"/>
        <v>0</v>
      </c>
      <c r="K133" s="150"/>
      <c r="L133" s="27"/>
      <c r="M133" s="151" t="s">
        <v>1</v>
      </c>
      <c r="N133" s="152" t="s">
        <v>35</v>
      </c>
      <c r="O133" s="153">
        <v>0</v>
      </c>
      <c r="P133" s="153">
        <f t="shared" si="11"/>
        <v>0</v>
      </c>
      <c r="Q133" s="153">
        <v>0</v>
      </c>
      <c r="R133" s="153">
        <f t="shared" si="12"/>
        <v>0</v>
      </c>
      <c r="S133" s="153">
        <v>0</v>
      </c>
      <c r="T133" s="154">
        <f t="shared" si="1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77</v>
      </c>
      <c r="AY133" s="14" t="s">
        <v>139</v>
      </c>
      <c r="BE133" s="156">
        <f t="shared" si="14"/>
        <v>0</v>
      </c>
      <c r="BF133" s="156">
        <f t="shared" si="15"/>
        <v>0</v>
      </c>
      <c r="BG133" s="156">
        <f t="shared" si="16"/>
        <v>0</v>
      </c>
      <c r="BH133" s="156">
        <f t="shared" si="17"/>
        <v>0</v>
      </c>
      <c r="BI133" s="156">
        <f t="shared" si="18"/>
        <v>0</v>
      </c>
      <c r="BJ133" s="14" t="s">
        <v>146</v>
      </c>
      <c r="BK133" s="157">
        <f t="shared" si="19"/>
        <v>0</v>
      </c>
      <c r="BL133" s="14" t="s">
        <v>145</v>
      </c>
      <c r="BM133" s="155" t="s">
        <v>7</v>
      </c>
    </row>
    <row r="134" spans="1:65" s="2" customFormat="1" ht="21.75" customHeight="1">
      <c r="A134" s="26"/>
      <c r="B134" s="144"/>
      <c r="C134" s="158" t="s">
        <v>163</v>
      </c>
      <c r="D134" s="158" t="s">
        <v>169</v>
      </c>
      <c r="E134" s="159" t="s">
        <v>519</v>
      </c>
      <c r="F134" s="160" t="s">
        <v>421</v>
      </c>
      <c r="G134" s="161" t="s">
        <v>308</v>
      </c>
      <c r="H134" s="162">
        <v>11</v>
      </c>
      <c r="I134" s="162"/>
      <c r="J134" s="162">
        <f t="shared" si="10"/>
        <v>0</v>
      </c>
      <c r="K134" s="163"/>
      <c r="L134" s="164"/>
      <c r="M134" s="165" t="s">
        <v>1</v>
      </c>
      <c r="N134" s="166" t="s">
        <v>35</v>
      </c>
      <c r="O134" s="153">
        <v>0</v>
      </c>
      <c r="P134" s="153">
        <f t="shared" si="11"/>
        <v>0</v>
      </c>
      <c r="Q134" s="153">
        <v>0</v>
      </c>
      <c r="R134" s="153">
        <f t="shared" si="12"/>
        <v>0</v>
      </c>
      <c r="S134" s="153">
        <v>0</v>
      </c>
      <c r="T134" s="154">
        <f t="shared" si="1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156</v>
      </c>
      <c r="AT134" s="155" t="s">
        <v>169</v>
      </c>
      <c r="AU134" s="155" t="s">
        <v>77</v>
      </c>
      <c r="AY134" s="14" t="s">
        <v>139</v>
      </c>
      <c r="BE134" s="156">
        <f t="shared" si="14"/>
        <v>0</v>
      </c>
      <c r="BF134" s="156">
        <f t="shared" si="15"/>
        <v>0</v>
      </c>
      <c r="BG134" s="156">
        <f t="shared" si="16"/>
        <v>0</v>
      </c>
      <c r="BH134" s="156">
        <f t="shared" si="17"/>
        <v>0</v>
      </c>
      <c r="BI134" s="156">
        <f t="shared" si="18"/>
        <v>0</v>
      </c>
      <c r="BJ134" s="14" t="s">
        <v>146</v>
      </c>
      <c r="BK134" s="157">
        <f t="shared" si="19"/>
        <v>0</v>
      </c>
      <c r="BL134" s="14" t="s">
        <v>145</v>
      </c>
      <c r="BM134" s="155" t="s">
        <v>180</v>
      </c>
    </row>
    <row r="135" spans="1:65" s="2" customFormat="1" ht="16.5" customHeight="1">
      <c r="A135" s="26"/>
      <c r="B135" s="144"/>
      <c r="C135" s="158" t="s">
        <v>183</v>
      </c>
      <c r="D135" s="158" t="s">
        <v>169</v>
      </c>
      <c r="E135" s="159" t="s">
        <v>406</v>
      </c>
      <c r="F135" s="160" t="s">
        <v>424</v>
      </c>
      <c r="G135" s="161" t="s">
        <v>308</v>
      </c>
      <c r="H135" s="162">
        <v>2</v>
      </c>
      <c r="I135" s="162"/>
      <c r="J135" s="162">
        <f t="shared" si="10"/>
        <v>0</v>
      </c>
      <c r="K135" s="163"/>
      <c r="L135" s="164"/>
      <c r="M135" s="165" t="s">
        <v>1</v>
      </c>
      <c r="N135" s="166" t="s">
        <v>35</v>
      </c>
      <c r="O135" s="153">
        <v>0</v>
      </c>
      <c r="P135" s="153">
        <f t="shared" si="11"/>
        <v>0</v>
      </c>
      <c r="Q135" s="153">
        <v>0</v>
      </c>
      <c r="R135" s="153">
        <f t="shared" si="12"/>
        <v>0</v>
      </c>
      <c r="S135" s="153">
        <v>0</v>
      </c>
      <c r="T135" s="154">
        <f t="shared" si="1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156</v>
      </c>
      <c r="AT135" s="155" t="s">
        <v>169</v>
      </c>
      <c r="AU135" s="155" t="s">
        <v>77</v>
      </c>
      <c r="AY135" s="14" t="s">
        <v>139</v>
      </c>
      <c r="BE135" s="156">
        <f t="shared" si="14"/>
        <v>0</v>
      </c>
      <c r="BF135" s="156">
        <f t="shared" si="15"/>
        <v>0</v>
      </c>
      <c r="BG135" s="156">
        <f t="shared" si="16"/>
        <v>0</v>
      </c>
      <c r="BH135" s="156">
        <f t="shared" si="17"/>
        <v>0</v>
      </c>
      <c r="BI135" s="156">
        <f t="shared" si="18"/>
        <v>0</v>
      </c>
      <c r="BJ135" s="14" t="s">
        <v>146</v>
      </c>
      <c r="BK135" s="157">
        <f t="shared" si="19"/>
        <v>0</v>
      </c>
      <c r="BL135" s="14" t="s">
        <v>145</v>
      </c>
      <c r="BM135" s="155" t="s">
        <v>182</v>
      </c>
    </row>
    <row r="136" spans="1:65" s="2" customFormat="1" ht="16.5" customHeight="1">
      <c r="A136" s="26"/>
      <c r="B136" s="144"/>
      <c r="C136" s="158" t="s">
        <v>168</v>
      </c>
      <c r="D136" s="158" t="s">
        <v>169</v>
      </c>
      <c r="E136" s="159" t="s">
        <v>410</v>
      </c>
      <c r="F136" s="160" t="s">
        <v>428</v>
      </c>
      <c r="G136" s="161" t="s">
        <v>308</v>
      </c>
      <c r="H136" s="162">
        <v>4</v>
      </c>
      <c r="I136" s="162"/>
      <c r="J136" s="162">
        <f t="shared" si="10"/>
        <v>0</v>
      </c>
      <c r="K136" s="163"/>
      <c r="L136" s="164"/>
      <c r="M136" s="165" t="s">
        <v>1</v>
      </c>
      <c r="N136" s="166" t="s">
        <v>35</v>
      </c>
      <c r="O136" s="153">
        <v>0</v>
      </c>
      <c r="P136" s="153">
        <f t="shared" si="11"/>
        <v>0</v>
      </c>
      <c r="Q136" s="153">
        <v>0</v>
      </c>
      <c r="R136" s="153">
        <f t="shared" si="12"/>
        <v>0</v>
      </c>
      <c r="S136" s="153">
        <v>0</v>
      </c>
      <c r="T136" s="154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156</v>
      </c>
      <c r="AT136" s="155" t="s">
        <v>169</v>
      </c>
      <c r="AU136" s="155" t="s">
        <v>77</v>
      </c>
      <c r="AY136" s="14" t="s">
        <v>139</v>
      </c>
      <c r="BE136" s="156">
        <f t="shared" si="14"/>
        <v>0</v>
      </c>
      <c r="BF136" s="156">
        <f t="shared" si="15"/>
        <v>0</v>
      </c>
      <c r="BG136" s="156">
        <f t="shared" si="16"/>
        <v>0</v>
      </c>
      <c r="BH136" s="156">
        <f t="shared" si="17"/>
        <v>0</v>
      </c>
      <c r="BI136" s="156">
        <f t="shared" si="18"/>
        <v>0</v>
      </c>
      <c r="BJ136" s="14" t="s">
        <v>146</v>
      </c>
      <c r="BK136" s="157">
        <f t="shared" si="19"/>
        <v>0</v>
      </c>
      <c r="BL136" s="14" t="s">
        <v>145</v>
      </c>
      <c r="BM136" s="155" t="s">
        <v>185</v>
      </c>
    </row>
    <row r="137" spans="1:65" s="2" customFormat="1" ht="16.5" customHeight="1">
      <c r="A137" s="26"/>
      <c r="B137" s="144"/>
      <c r="C137" s="158" t="s">
        <v>189</v>
      </c>
      <c r="D137" s="158" t="s">
        <v>169</v>
      </c>
      <c r="E137" s="159" t="s">
        <v>420</v>
      </c>
      <c r="F137" s="160" t="s">
        <v>431</v>
      </c>
      <c r="G137" s="161" t="s">
        <v>308</v>
      </c>
      <c r="H137" s="162">
        <v>2</v>
      </c>
      <c r="I137" s="162"/>
      <c r="J137" s="162">
        <f t="shared" si="10"/>
        <v>0</v>
      </c>
      <c r="K137" s="163"/>
      <c r="L137" s="164"/>
      <c r="M137" s="165" t="s">
        <v>1</v>
      </c>
      <c r="N137" s="166" t="s">
        <v>35</v>
      </c>
      <c r="O137" s="153">
        <v>0</v>
      </c>
      <c r="P137" s="153">
        <f t="shared" si="11"/>
        <v>0</v>
      </c>
      <c r="Q137" s="153">
        <v>0</v>
      </c>
      <c r="R137" s="153">
        <f t="shared" si="12"/>
        <v>0</v>
      </c>
      <c r="S137" s="153">
        <v>0</v>
      </c>
      <c r="T137" s="154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156</v>
      </c>
      <c r="AT137" s="155" t="s">
        <v>169</v>
      </c>
      <c r="AU137" s="155" t="s">
        <v>77</v>
      </c>
      <c r="AY137" s="14" t="s">
        <v>139</v>
      </c>
      <c r="BE137" s="156">
        <f t="shared" si="14"/>
        <v>0</v>
      </c>
      <c r="BF137" s="156">
        <f t="shared" si="15"/>
        <v>0</v>
      </c>
      <c r="BG137" s="156">
        <f t="shared" si="16"/>
        <v>0</v>
      </c>
      <c r="BH137" s="156">
        <f t="shared" si="17"/>
        <v>0</v>
      </c>
      <c r="BI137" s="156">
        <f t="shared" si="18"/>
        <v>0</v>
      </c>
      <c r="BJ137" s="14" t="s">
        <v>146</v>
      </c>
      <c r="BK137" s="157">
        <f t="shared" si="19"/>
        <v>0</v>
      </c>
      <c r="BL137" s="14" t="s">
        <v>145</v>
      </c>
      <c r="BM137" s="155" t="s">
        <v>187</v>
      </c>
    </row>
    <row r="138" spans="1:65" s="2" customFormat="1" ht="16.5" customHeight="1">
      <c r="A138" s="26"/>
      <c r="B138" s="144"/>
      <c r="C138" s="158" t="s">
        <v>172</v>
      </c>
      <c r="D138" s="158" t="s">
        <v>169</v>
      </c>
      <c r="E138" s="159" t="s">
        <v>423</v>
      </c>
      <c r="F138" s="160" t="s">
        <v>435</v>
      </c>
      <c r="G138" s="161" t="s">
        <v>308</v>
      </c>
      <c r="H138" s="162">
        <v>2</v>
      </c>
      <c r="I138" s="162"/>
      <c r="J138" s="162">
        <f t="shared" si="10"/>
        <v>0</v>
      </c>
      <c r="K138" s="163"/>
      <c r="L138" s="164"/>
      <c r="M138" s="165" t="s">
        <v>1</v>
      </c>
      <c r="N138" s="166" t="s">
        <v>35</v>
      </c>
      <c r="O138" s="153">
        <v>0</v>
      </c>
      <c r="P138" s="153">
        <f t="shared" si="11"/>
        <v>0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156</v>
      </c>
      <c r="AT138" s="155" t="s">
        <v>169</v>
      </c>
      <c r="AU138" s="155" t="s">
        <v>77</v>
      </c>
      <c r="AY138" s="14" t="s">
        <v>139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4" t="s">
        <v>146</v>
      </c>
      <c r="BK138" s="157">
        <f t="shared" si="19"/>
        <v>0</v>
      </c>
      <c r="BL138" s="14" t="s">
        <v>145</v>
      </c>
      <c r="BM138" s="155" t="s">
        <v>192</v>
      </c>
    </row>
    <row r="139" spans="1:65" s="2" customFormat="1" ht="16.5" customHeight="1">
      <c r="A139" s="26"/>
      <c r="B139" s="144"/>
      <c r="C139" s="158" t="s">
        <v>196</v>
      </c>
      <c r="D139" s="158" t="s">
        <v>169</v>
      </c>
      <c r="E139" s="159" t="s">
        <v>427</v>
      </c>
      <c r="F139" s="160" t="s">
        <v>438</v>
      </c>
      <c r="G139" s="161" t="s">
        <v>308</v>
      </c>
      <c r="H139" s="162">
        <v>2</v>
      </c>
      <c r="I139" s="162"/>
      <c r="J139" s="162">
        <f t="shared" si="10"/>
        <v>0</v>
      </c>
      <c r="K139" s="163"/>
      <c r="L139" s="164"/>
      <c r="M139" s="165" t="s">
        <v>1</v>
      </c>
      <c r="N139" s="166" t="s">
        <v>35</v>
      </c>
      <c r="O139" s="153">
        <v>0</v>
      </c>
      <c r="P139" s="153">
        <f t="shared" si="11"/>
        <v>0</v>
      </c>
      <c r="Q139" s="153">
        <v>0</v>
      </c>
      <c r="R139" s="153">
        <f t="shared" si="12"/>
        <v>0</v>
      </c>
      <c r="S139" s="153">
        <v>0</v>
      </c>
      <c r="T139" s="154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156</v>
      </c>
      <c r="AT139" s="155" t="s">
        <v>169</v>
      </c>
      <c r="AU139" s="155" t="s">
        <v>77</v>
      </c>
      <c r="AY139" s="14" t="s">
        <v>139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4" t="s">
        <v>146</v>
      </c>
      <c r="BK139" s="157">
        <f t="shared" si="19"/>
        <v>0</v>
      </c>
      <c r="BL139" s="14" t="s">
        <v>145</v>
      </c>
      <c r="BM139" s="155" t="s">
        <v>195</v>
      </c>
    </row>
    <row r="140" spans="1:65" s="2" customFormat="1" ht="16.5" customHeight="1">
      <c r="A140" s="26"/>
      <c r="B140" s="144"/>
      <c r="C140" s="145" t="s">
        <v>176</v>
      </c>
      <c r="D140" s="145" t="s">
        <v>141</v>
      </c>
      <c r="E140" s="146" t="s">
        <v>444</v>
      </c>
      <c r="F140" s="147" t="s">
        <v>445</v>
      </c>
      <c r="G140" s="148" t="s">
        <v>308</v>
      </c>
      <c r="H140" s="149">
        <v>2</v>
      </c>
      <c r="I140" s="149"/>
      <c r="J140" s="149">
        <f t="shared" si="10"/>
        <v>0</v>
      </c>
      <c r="K140" s="150"/>
      <c r="L140" s="27"/>
      <c r="M140" s="151" t="s">
        <v>1</v>
      </c>
      <c r="N140" s="152" t="s">
        <v>35</v>
      </c>
      <c r="O140" s="153">
        <v>0</v>
      </c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145</v>
      </c>
      <c r="AT140" s="155" t="s">
        <v>141</v>
      </c>
      <c r="AU140" s="155" t="s">
        <v>77</v>
      </c>
      <c r="AY140" s="14" t="s">
        <v>139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146</v>
      </c>
      <c r="BK140" s="157">
        <f t="shared" si="19"/>
        <v>0</v>
      </c>
      <c r="BL140" s="14" t="s">
        <v>145</v>
      </c>
      <c r="BM140" s="155" t="s">
        <v>199</v>
      </c>
    </row>
    <row r="141" spans="1:65" s="2" customFormat="1" ht="24.15" customHeight="1">
      <c r="A141" s="26"/>
      <c r="B141" s="144"/>
      <c r="C141" s="145" t="s">
        <v>204</v>
      </c>
      <c r="D141" s="145" t="s">
        <v>141</v>
      </c>
      <c r="E141" s="146" t="s">
        <v>413</v>
      </c>
      <c r="F141" s="147" t="s">
        <v>414</v>
      </c>
      <c r="G141" s="148" t="s">
        <v>308</v>
      </c>
      <c r="H141" s="149">
        <v>2</v>
      </c>
      <c r="I141" s="149"/>
      <c r="J141" s="149">
        <f t="shared" si="1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145</v>
      </c>
      <c r="AT141" s="155" t="s">
        <v>141</v>
      </c>
      <c r="AU141" s="155" t="s">
        <v>77</v>
      </c>
      <c r="AY141" s="14" t="s">
        <v>139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146</v>
      </c>
      <c r="BK141" s="157">
        <f t="shared" si="19"/>
        <v>0</v>
      </c>
      <c r="BL141" s="14" t="s">
        <v>145</v>
      </c>
      <c r="BM141" s="155" t="s">
        <v>203</v>
      </c>
    </row>
    <row r="142" spans="1:65" s="2" customFormat="1" ht="21.75" customHeight="1">
      <c r="A142" s="26"/>
      <c r="B142" s="144"/>
      <c r="C142" s="145" t="s">
        <v>7</v>
      </c>
      <c r="D142" s="145" t="s">
        <v>141</v>
      </c>
      <c r="E142" s="146" t="s">
        <v>448</v>
      </c>
      <c r="F142" s="147" t="s">
        <v>449</v>
      </c>
      <c r="G142" s="148" t="s">
        <v>308</v>
      </c>
      <c r="H142" s="149">
        <v>2</v>
      </c>
      <c r="I142" s="149"/>
      <c r="J142" s="149">
        <f t="shared" si="10"/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 t="shared" si="11"/>
        <v>0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145</v>
      </c>
      <c r="AT142" s="155" t="s">
        <v>141</v>
      </c>
      <c r="AU142" s="155" t="s">
        <v>77</v>
      </c>
      <c r="AY142" s="14" t="s">
        <v>139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146</v>
      </c>
      <c r="BK142" s="157">
        <f t="shared" si="19"/>
        <v>0</v>
      </c>
      <c r="BL142" s="14" t="s">
        <v>145</v>
      </c>
      <c r="BM142" s="155" t="s">
        <v>207</v>
      </c>
    </row>
    <row r="143" spans="1:65" s="2" customFormat="1" ht="24.15" customHeight="1">
      <c r="A143" s="26"/>
      <c r="B143" s="144"/>
      <c r="C143" s="145" t="s">
        <v>211</v>
      </c>
      <c r="D143" s="145" t="s">
        <v>141</v>
      </c>
      <c r="E143" s="146" t="s">
        <v>440</v>
      </c>
      <c r="F143" s="147" t="s">
        <v>441</v>
      </c>
      <c r="G143" s="148" t="s">
        <v>308</v>
      </c>
      <c r="H143" s="149">
        <v>2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1"/>
        <v>0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145</v>
      </c>
      <c r="AT143" s="155" t="s">
        <v>141</v>
      </c>
      <c r="AU143" s="155" t="s">
        <v>77</v>
      </c>
      <c r="AY143" s="14" t="s">
        <v>139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146</v>
      </c>
      <c r="BK143" s="157">
        <f t="shared" si="19"/>
        <v>0</v>
      </c>
      <c r="BL143" s="14" t="s">
        <v>145</v>
      </c>
      <c r="BM143" s="155" t="s">
        <v>210</v>
      </c>
    </row>
    <row r="144" spans="1:65" s="12" customFormat="1" ht="25.95" customHeight="1">
      <c r="B144" s="132"/>
      <c r="D144" s="133" t="s">
        <v>68</v>
      </c>
      <c r="E144" s="134" t="s">
        <v>451</v>
      </c>
      <c r="F144" s="134" t="s">
        <v>452</v>
      </c>
      <c r="J144" s="135">
        <f>BK144</f>
        <v>0</v>
      </c>
      <c r="L144" s="132"/>
      <c r="M144" s="136"/>
      <c r="N144" s="137"/>
      <c r="O144" s="137"/>
      <c r="P144" s="138">
        <f>SUM(P145:P150)</f>
        <v>0</v>
      </c>
      <c r="Q144" s="137"/>
      <c r="R144" s="138">
        <f>SUM(R145:R150)</f>
        <v>0</v>
      </c>
      <c r="S144" s="137"/>
      <c r="T144" s="139">
        <f>SUM(T145:T150)</f>
        <v>0</v>
      </c>
      <c r="AR144" s="133" t="s">
        <v>77</v>
      </c>
      <c r="AT144" s="140" t="s">
        <v>68</v>
      </c>
      <c r="AU144" s="140" t="s">
        <v>69</v>
      </c>
      <c r="AY144" s="133" t="s">
        <v>139</v>
      </c>
      <c r="BK144" s="141">
        <f>SUM(BK145:BK150)</f>
        <v>0</v>
      </c>
    </row>
    <row r="145" spans="1:65" s="2" customFormat="1" ht="16.5" customHeight="1">
      <c r="A145" s="26"/>
      <c r="B145" s="144"/>
      <c r="C145" s="158" t="s">
        <v>180</v>
      </c>
      <c r="D145" s="158" t="s">
        <v>169</v>
      </c>
      <c r="E145" s="159" t="s">
        <v>430</v>
      </c>
      <c r="F145" s="160" t="s">
        <v>455</v>
      </c>
      <c r="G145" s="161" t="s">
        <v>383</v>
      </c>
      <c r="H145" s="162">
        <v>5</v>
      </c>
      <c r="I145" s="162"/>
      <c r="J145" s="162">
        <f t="shared" ref="J145:J150" si="20">ROUND(I145*H145,3)</f>
        <v>0</v>
      </c>
      <c r="K145" s="163"/>
      <c r="L145" s="164"/>
      <c r="M145" s="165" t="s">
        <v>1</v>
      </c>
      <c r="N145" s="166" t="s">
        <v>35</v>
      </c>
      <c r="O145" s="153">
        <v>0</v>
      </c>
      <c r="P145" s="153">
        <f t="shared" ref="P145:P150" si="21">O145*H145</f>
        <v>0</v>
      </c>
      <c r="Q145" s="153">
        <v>0</v>
      </c>
      <c r="R145" s="153">
        <f t="shared" ref="R145:R150" si="22">Q145*H145</f>
        <v>0</v>
      </c>
      <c r="S145" s="153">
        <v>0</v>
      </c>
      <c r="T145" s="154">
        <f t="shared" ref="T145:T150" si="23"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156</v>
      </c>
      <c r="AT145" s="155" t="s">
        <v>169</v>
      </c>
      <c r="AU145" s="155" t="s">
        <v>77</v>
      </c>
      <c r="AY145" s="14" t="s">
        <v>139</v>
      </c>
      <c r="BE145" s="156">
        <f t="shared" ref="BE145:BE150" si="24">IF(N145="základná",J145,0)</f>
        <v>0</v>
      </c>
      <c r="BF145" s="156">
        <f t="shared" ref="BF145:BF150" si="25">IF(N145="znížená",J145,0)</f>
        <v>0</v>
      </c>
      <c r="BG145" s="156">
        <f t="shared" ref="BG145:BG150" si="26">IF(N145="zákl. prenesená",J145,0)</f>
        <v>0</v>
      </c>
      <c r="BH145" s="156">
        <f t="shared" ref="BH145:BH150" si="27">IF(N145="zníž. prenesená",J145,0)</f>
        <v>0</v>
      </c>
      <c r="BI145" s="156">
        <f t="shared" ref="BI145:BI150" si="28">IF(N145="nulová",J145,0)</f>
        <v>0</v>
      </c>
      <c r="BJ145" s="14" t="s">
        <v>146</v>
      </c>
      <c r="BK145" s="157">
        <f t="shared" ref="BK145:BK150" si="29">ROUND(I145*H145,3)</f>
        <v>0</v>
      </c>
      <c r="BL145" s="14" t="s">
        <v>145</v>
      </c>
      <c r="BM145" s="155" t="s">
        <v>215</v>
      </c>
    </row>
    <row r="146" spans="1:65" s="2" customFormat="1" ht="16.5" customHeight="1">
      <c r="A146" s="26"/>
      <c r="B146" s="144"/>
      <c r="C146" s="158" t="s">
        <v>219</v>
      </c>
      <c r="D146" s="158" t="s">
        <v>169</v>
      </c>
      <c r="E146" s="159" t="s">
        <v>434</v>
      </c>
      <c r="F146" s="160" t="s">
        <v>458</v>
      </c>
      <c r="G146" s="161" t="s">
        <v>308</v>
      </c>
      <c r="H146" s="162">
        <v>4</v>
      </c>
      <c r="I146" s="162"/>
      <c r="J146" s="162">
        <f t="shared" si="20"/>
        <v>0</v>
      </c>
      <c r="K146" s="163"/>
      <c r="L146" s="164"/>
      <c r="M146" s="165" t="s">
        <v>1</v>
      </c>
      <c r="N146" s="166" t="s">
        <v>35</v>
      </c>
      <c r="O146" s="153">
        <v>0</v>
      </c>
      <c r="P146" s="153">
        <f t="shared" si="21"/>
        <v>0</v>
      </c>
      <c r="Q146" s="153">
        <v>0</v>
      </c>
      <c r="R146" s="153">
        <f t="shared" si="22"/>
        <v>0</v>
      </c>
      <c r="S146" s="153">
        <v>0</v>
      </c>
      <c r="T146" s="154">
        <f t="shared" si="2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156</v>
      </c>
      <c r="AT146" s="155" t="s">
        <v>169</v>
      </c>
      <c r="AU146" s="155" t="s">
        <v>77</v>
      </c>
      <c r="AY146" s="14" t="s">
        <v>139</v>
      </c>
      <c r="BE146" s="156">
        <f t="shared" si="24"/>
        <v>0</v>
      </c>
      <c r="BF146" s="156">
        <f t="shared" si="25"/>
        <v>0</v>
      </c>
      <c r="BG146" s="156">
        <f t="shared" si="26"/>
        <v>0</v>
      </c>
      <c r="BH146" s="156">
        <f t="shared" si="27"/>
        <v>0</v>
      </c>
      <c r="BI146" s="156">
        <f t="shared" si="28"/>
        <v>0</v>
      </c>
      <c r="BJ146" s="14" t="s">
        <v>146</v>
      </c>
      <c r="BK146" s="157">
        <f t="shared" si="29"/>
        <v>0</v>
      </c>
      <c r="BL146" s="14" t="s">
        <v>145</v>
      </c>
      <c r="BM146" s="155" t="s">
        <v>218</v>
      </c>
    </row>
    <row r="147" spans="1:65" s="2" customFormat="1" ht="16.5" customHeight="1">
      <c r="A147" s="26"/>
      <c r="B147" s="144"/>
      <c r="C147" s="158" t="s">
        <v>182</v>
      </c>
      <c r="D147" s="158" t="s">
        <v>169</v>
      </c>
      <c r="E147" s="159" t="s">
        <v>437</v>
      </c>
      <c r="F147" s="160" t="s">
        <v>462</v>
      </c>
      <c r="G147" s="161" t="s">
        <v>308</v>
      </c>
      <c r="H147" s="162">
        <v>4</v>
      </c>
      <c r="I147" s="162"/>
      <c r="J147" s="162">
        <f t="shared" si="20"/>
        <v>0</v>
      </c>
      <c r="K147" s="163"/>
      <c r="L147" s="164"/>
      <c r="M147" s="165" t="s">
        <v>1</v>
      </c>
      <c r="N147" s="166" t="s">
        <v>35</v>
      </c>
      <c r="O147" s="153">
        <v>0</v>
      </c>
      <c r="P147" s="153">
        <f t="shared" si="21"/>
        <v>0</v>
      </c>
      <c r="Q147" s="153">
        <v>0</v>
      </c>
      <c r="R147" s="153">
        <f t="shared" si="22"/>
        <v>0</v>
      </c>
      <c r="S147" s="153">
        <v>0</v>
      </c>
      <c r="T147" s="154">
        <f t="shared" si="2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156</v>
      </c>
      <c r="AT147" s="155" t="s">
        <v>169</v>
      </c>
      <c r="AU147" s="155" t="s">
        <v>77</v>
      </c>
      <c r="AY147" s="14" t="s">
        <v>139</v>
      </c>
      <c r="BE147" s="156">
        <f t="shared" si="24"/>
        <v>0</v>
      </c>
      <c r="BF147" s="156">
        <f t="shared" si="25"/>
        <v>0</v>
      </c>
      <c r="BG147" s="156">
        <f t="shared" si="26"/>
        <v>0</v>
      </c>
      <c r="BH147" s="156">
        <f t="shared" si="27"/>
        <v>0</v>
      </c>
      <c r="BI147" s="156">
        <f t="shared" si="28"/>
        <v>0</v>
      </c>
      <c r="BJ147" s="14" t="s">
        <v>146</v>
      </c>
      <c r="BK147" s="157">
        <f t="shared" si="29"/>
        <v>0</v>
      </c>
      <c r="BL147" s="14" t="s">
        <v>145</v>
      </c>
      <c r="BM147" s="155" t="s">
        <v>222</v>
      </c>
    </row>
    <row r="148" spans="1:65" s="2" customFormat="1" ht="24.15" customHeight="1">
      <c r="A148" s="26"/>
      <c r="B148" s="144"/>
      <c r="C148" s="145" t="s">
        <v>227</v>
      </c>
      <c r="D148" s="145" t="s">
        <v>141</v>
      </c>
      <c r="E148" s="146" t="s">
        <v>464</v>
      </c>
      <c r="F148" s="147" t="s">
        <v>465</v>
      </c>
      <c r="G148" s="148" t="s">
        <v>202</v>
      </c>
      <c r="H148" s="149">
        <v>5</v>
      </c>
      <c r="I148" s="149"/>
      <c r="J148" s="149">
        <f t="shared" si="20"/>
        <v>0</v>
      </c>
      <c r="K148" s="150"/>
      <c r="L148" s="27"/>
      <c r="M148" s="151" t="s">
        <v>1</v>
      </c>
      <c r="N148" s="152" t="s">
        <v>35</v>
      </c>
      <c r="O148" s="153">
        <v>0</v>
      </c>
      <c r="P148" s="153">
        <f t="shared" si="21"/>
        <v>0</v>
      </c>
      <c r="Q148" s="153">
        <v>0</v>
      </c>
      <c r="R148" s="153">
        <f t="shared" si="22"/>
        <v>0</v>
      </c>
      <c r="S148" s="153">
        <v>0</v>
      </c>
      <c r="T148" s="154">
        <f t="shared" si="2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145</v>
      </c>
      <c r="AT148" s="155" t="s">
        <v>141</v>
      </c>
      <c r="AU148" s="155" t="s">
        <v>77</v>
      </c>
      <c r="AY148" s="14" t="s">
        <v>139</v>
      </c>
      <c r="BE148" s="156">
        <f t="shared" si="24"/>
        <v>0</v>
      </c>
      <c r="BF148" s="156">
        <f t="shared" si="25"/>
        <v>0</v>
      </c>
      <c r="BG148" s="156">
        <f t="shared" si="26"/>
        <v>0</v>
      </c>
      <c r="BH148" s="156">
        <f t="shared" si="27"/>
        <v>0</v>
      </c>
      <c r="BI148" s="156">
        <f t="shared" si="28"/>
        <v>0</v>
      </c>
      <c r="BJ148" s="14" t="s">
        <v>146</v>
      </c>
      <c r="BK148" s="157">
        <f t="shared" si="29"/>
        <v>0</v>
      </c>
      <c r="BL148" s="14" t="s">
        <v>145</v>
      </c>
      <c r="BM148" s="155" t="s">
        <v>226</v>
      </c>
    </row>
    <row r="149" spans="1:65" s="2" customFormat="1" ht="24.15" customHeight="1">
      <c r="A149" s="26"/>
      <c r="B149" s="144"/>
      <c r="C149" s="145" t="s">
        <v>185</v>
      </c>
      <c r="D149" s="145" t="s">
        <v>141</v>
      </c>
      <c r="E149" s="146" t="s">
        <v>468</v>
      </c>
      <c r="F149" s="147" t="s">
        <v>469</v>
      </c>
      <c r="G149" s="148" t="s">
        <v>308</v>
      </c>
      <c r="H149" s="149">
        <v>4</v>
      </c>
      <c r="I149" s="149"/>
      <c r="J149" s="149">
        <f t="shared" si="20"/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 t="shared" si="21"/>
        <v>0</v>
      </c>
      <c r="Q149" s="153">
        <v>0</v>
      </c>
      <c r="R149" s="153">
        <f t="shared" si="22"/>
        <v>0</v>
      </c>
      <c r="S149" s="153">
        <v>0</v>
      </c>
      <c r="T149" s="154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145</v>
      </c>
      <c r="AT149" s="155" t="s">
        <v>141</v>
      </c>
      <c r="AU149" s="155" t="s">
        <v>77</v>
      </c>
      <c r="AY149" s="14" t="s">
        <v>139</v>
      </c>
      <c r="BE149" s="156">
        <f t="shared" si="24"/>
        <v>0</v>
      </c>
      <c r="BF149" s="156">
        <f t="shared" si="25"/>
        <v>0</v>
      </c>
      <c r="BG149" s="156">
        <f t="shared" si="26"/>
        <v>0</v>
      </c>
      <c r="BH149" s="156">
        <f t="shared" si="27"/>
        <v>0</v>
      </c>
      <c r="BI149" s="156">
        <f t="shared" si="28"/>
        <v>0</v>
      </c>
      <c r="BJ149" s="14" t="s">
        <v>146</v>
      </c>
      <c r="BK149" s="157">
        <f t="shared" si="29"/>
        <v>0</v>
      </c>
      <c r="BL149" s="14" t="s">
        <v>145</v>
      </c>
      <c r="BM149" s="155" t="s">
        <v>230</v>
      </c>
    </row>
    <row r="150" spans="1:65" s="2" customFormat="1" ht="24.15" customHeight="1">
      <c r="A150" s="26"/>
      <c r="B150" s="144"/>
      <c r="C150" s="145" t="s">
        <v>234</v>
      </c>
      <c r="D150" s="145" t="s">
        <v>141</v>
      </c>
      <c r="E150" s="146" t="s">
        <v>471</v>
      </c>
      <c r="F150" s="147" t="s">
        <v>472</v>
      </c>
      <c r="G150" s="148" t="s">
        <v>308</v>
      </c>
      <c r="H150" s="149">
        <v>4</v>
      </c>
      <c r="I150" s="149"/>
      <c r="J150" s="149">
        <f t="shared" si="20"/>
        <v>0</v>
      </c>
      <c r="K150" s="150"/>
      <c r="L150" s="27"/>
      <c r="M150" s="151" t="s">
        <v>1</v>
      </c>
      <c r="N150" s="152" t="s">
        <v>35</v>
      </c>
      <c r="O150" s="153">
        <v>0</v>
      </c>
      <c r="P150" s="153">
        <f t="shared" si="21"/>
        <v>0</v>
      </c>
      <c r="Q150" s="153">
        <v>0</v>
      </c>
      <c r="R150" s="153">
        <f t="shared" si="22"/>
        <v>0</v>
      </c>
      <c r="S150" s="153">
        <v>0</v>
      </c>
      <c r="T150" s="154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145</v>
      </c>
      <c r="AT150" s="155" t="s">
        <v>141</v>
      </c>
      <c r="AU150" s="155" t="s">
        <v>77</v>
      </c>
      <c r="AY150" s="14" t="s">
        <v>139</v>
      </c>
      <c r="BE150" s="156">
        <f t="shared" si="24"/>
        <v>0</v>
      </c>
      <c r="BF150" s="156">
        <f t="shared" si="25"/>
        <v>0</v>
      </c>
      <c r="BG150" s="156">
        <f t="shared" si="26"/>
        <v>0</v>
      </c>
      <c r="BH150" s="156">
        <f t="shared" si="27"/>
        <v>0</v>
      </c>
      <c r="BI150" s="156">
        <f t="shared" si="28"/>
        <v>0</v>
      </c>
      <c r="BJ150" s="14" t="s">
        <v>146</v>
      </c>
      <c r="BK150" s="157">
        <f t="shared" si="29"/>
        <v>0</v>
      </c>
      <c r="BL150" s="14" t="s">
        <v>145</v>
      </c>
      <c r="BM150" s="155" t="s">
        <v>233</v>
      </c>
    </row>
    <row r="151" spans="1:65" s="12" customFormat="1" ht="25.95" customHeight="1">
      <c r="B151" s="132"/>
      <c r="D151" s="133" t="s">
        <v>68</v>
      </c>
      <c r="E151" s="134" t="s">
        <v>397</v>
      </c>
      <c r="F151" s="134" t="s">
        <v>398</v>
      </c>
      <c r="J151" s="135">
        <f>BK151</f>
        <v>0</v>
      </c>
      <c r="L151" s="132"/>
      <c r="M151" s="136"/>
      <c r="N151" s="137"/>
      <c r="O151" s="137"/>
      <c r="P151" s="138">
        <f>P152</f>
        <v>0</v>
      </c>
      <c r="Q151" s="137"/>
      <c r="R151" s="138">
        <f>R152</f>
        <v>0</v>
      </c>
      <c r="S151" s="137"/>
      <c r="T151" s="139">
        <f>T152</f>
        <v>0</v>
      </c>
      <c r="AR151" s="133" t="s">
        <v>77</v>
      </c>
      <c r="AT151" s="140" t="s">
        <v>68</v>
      </c>
      <c r="AU151" s="140" t="s">
        <v>69</v>
      </c>
      <c r="AY151" s="133" t="s">
        <v>139</v>
      </c>
      <c r="BK151" s="141">
        <f>BK152</f>
        <v>0</v>
      </c>
    </row>
    <row r="152" spans="1:65" s="2" customFormat="1" ht="16.5" customHeight="1">
      <c r="A152" s="26"/>
      <c r="B152" s="144"/>
      <c r="C152" s="145" t="s">
        <v>187</v>
      </c>
      <c r="D152" s="145" t="s">
        <v>141</v>
      </c>
      <c r="E152" s="146" t="s">
        <v>400</v>
      </c>
      <c r="F152" s="147" t="s">
        <v>401</v>
      </c>
      <c r="G152" s="148" t="s">
        <v>402</v>
      </c>
      <c r="H152" s="149">
        <v>2</v>
      </c>
      <c r="I152" s="149"/>
      <c r="J152" s="149">
        <f>ROUND(I152*H152,3)</f>
        <v>0</v>
      </c>
      <c r="K152" s="150"/>
      <c r="L152" s="27"/>
      <c r="M152" s="151" t="s">
        <v>1</v>
      </c>
      <c r="N152" s="152" t="s">
        <v>35</v>
      </c>
      <c r="O152" s="153">
        <v>0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145</v>
      </c>
      <c r="AT152" s="155" t="s">
        <v>141</v>
      </c>
      <c r="AU152" s="155" t="s">
        <v>77</v>
      </c>
      <c r="AY152" s="14" t="s">
        <v>139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146</v>
      </c>
      <c r="BK152" s="157">
        <f>ROUND(I152*H152,3)</f>
        <v>0</v>
      </c>
      <c r="BL152" s="14" t="s">
        <v>145</v>
      </c>
      <c r="BM152" s="155" t="s">
        <v>237</v>
      </c>
    </row>
    <row r="153" spans="1:65" s="12" customFormat="1" ht="25.95" customHeight="1">
      <c r="B153" s="132"/>
      <c r="D153" s="133" t="s">
        <v>68</v>
      </c>
      <c r="E153" s="134" t="s">
        <v>525</v>
      </c>
      <c r="F153" s="134" t="s">
        <v>526</v>
      </c>
      <c r="J153" s="135">
        <f>BK153</f>
        <v>0</v>
      </c>
      <c r="L153" s="132"/>
      <c r="M153" s="136"/>
      <c r="N153" s="137"/>
      <c r="O153" s="137"/>
      <c r="P153" s="138">
        <f>SUM(P154:P155)</f>
        <v>0</v>
      </c>
      <c r="Q153" s="137"/>
      <c r="R153" s="138">
        <f>SUM(R154:R155)</f>
        <v>0</v>
      </c>
      <c r="S153" s="137"/>
      <c r="T153" s="139">
        <f>SUM(T154:T155)</f>
        <v>0</v>
      </c>
      <c r="AR153" s="133" t="s">
        <v>157</v>
      </c>
      <c r="AT153" s="140" t="s">
        <v>68</v>
      </c>
      <c r="AU153" s="140" t="s">
        <v>69</v>
      </c>
      <c r="AY153" s="133" t="s">
        <v>139</v>
      </c>
      <c r="BK153" s="141">
        <f>SUM(BK154:BK155)</f>
        <v>0</v>
      </c>
    </row>
    <row r="154" spans="1:65" s="2" customFormat="1" ht="16.5" customHeight="1">
      <c r="A154" s="26"/>
      <c r="B154" s="144"/>
      <c r="C154" s="145" t="s">
        <v>243</v>
      </c>
      <c r="D154" s="145" t="s">
        <v>141</v>
      </c>
      <c r="E154" s="146" t="s">
        <v>527</v>
      </c>
      <c r="F154" s="147" t="s">
        <v>528</v>
      </c>
      <c r="G154" s="148" t="s">
        <v>529</v>
      </c>
      <c r="H154" s="149">
        <v>1</v>
      </c>
      <c r="I154" s="149"/>
      <c r="J154" s="149">
        <f>ROUND(I154*H154,3)</f>
        <v>0</v>
      </c>
      <c r="K154" s="150"/>
      <c r="L154" s="27"/>
      <c r="M154" s="151" t="s">
        <v>1</v>
      </c>
      <c r="N154" s="152" t="s">
        <v>35</v>
      </c>
      <c r="O154" s="153">
        <v>0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145</v>
      </c>
      <c r="AT154" s="155" t="s">
        <v>141</v>
      </c>
      <c r="AU154" s="155" t="s">
        <v>77</v>
      </c>
      <c r="AY154" s="14" t="s">
        <v>139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146</v>
      </c>
      <c r="BK154" s="157">
        <f>ROUND(I154*H154,3)</f>
        <v>0</v>
      </c>
      <c r="BL154" s="14" t="s">
        <v>145</v>
      </c>
      <c r="BM154" s="155" t="s">
        <v>959</v>
      </c>
    </row>
    <row r="155" spans="1:65" s="2" customFormat="1" ht="16.5" customHeight="1">
      <c r="A155" s="26"/>
      <c r="B155" s="144"/>
      <c r="C155" s="145" t="s">
        <v>192</v>
      </c>
      <c r="D155" s="145" t="s">
        <v>141</v>
      </c>
      <c r="E155" s="146" t="s">
        <v>532</v>
      </c>
      <c r="F155" s="147" t="s">
        <v>533</v>
      </c>
      <c r="G155" s="148" t="s">
        <v>529</v>
      </c>
      <c r="H155" s="149">
        <v>1</v>
      </c>
      <c r="I155" s="149"/>
      <c r="J155" s="149">
        <f>ROUND(I155*H155,3)</f>
        <v>0</v>
      </c>
      <c r="K155" s="150"/>
      <c r="L155" s="27"/>
      <c r="M155" s="167" t="s">
        <v>1</v>
      </c>
      <c r="N155" s="168" t="s">
        <v>35</v>
      </c>
      <c r="O155" s="169">
        <v>0</v>
      </c>
      <c r="P155" s="169">
        <f>O155*H155</f>
        <v>0</v>
      </c>
      <c r="Q155" s="169">
        <v>0</v>
      </c>
      <c r="R155" s="169">
        <f>Q155*H155</f>
        <v>0</v>
      </c>
      <c r="S155" s="169">
        <v>0</v>
      </c>
      <c r="T155" s="170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145</v>
      </c>
      <c r="AT155" s="155" t="s">
        <v>141</v>
      </c>
      <c r="AU155" s="155" t="s">
        <v>77</v>
      </c>
      <c r="AY155" s="14" t="s">
        <v>139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146</v>
      </c>
      <c r="BK155" s="157">
        <f>ROUND(I155*H155,3)</f>
        <v>0</v>
      </c>
      <c r="BL155" s="14" t="s">
        <v>145</v>
      </c>
      <c r="BM155" s="155" t="s">
        <v>960</v>
      </c>
    </row>
    <row r="156" spans="1:65" s="2" customFormat="1" ht="6.9" customHeight="1">
      <c r="A156" s="26"/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20:K155" xr:uid="{00000000-0009-0000-0000-00000A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74"/>
  <sheetViews>
    <sheetView showGridLines="0" workbookViewId="0">
      <selection activeCell="D30" sqref="D3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78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108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ROUND(J127,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ROUND((SUM(BE127:BE173)),  2)</f>
        <v>0</v>
      </c>
      <c r="G33" s="98"/>
      <c r="H33" s="98"/>
      <c r="I33" s="99">
        <v>0.2</v>
      </c>
      <c r="J33" s="97">
        <f>ROUND(((SUM(BE127:BE173))*I33),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ROUND((SUM(BF127:BF173)),  2)</f>
        <v>0</v>
      </c>
      <c r="G34" s="26"/>
      <c r="H34" s="26"/>
      <c r="I34" s="101">
        <v>0.2</v>
      </c>
      <c r="J34" s="100">
        <f>ROUND(((SUM(BF127:BF173))*I34),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ROUND((SUM(BG127:BG173)),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ROUND((SUM(BH127:BH173)),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ROUND((SUM(BI127:BI173)),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01 - Zateplenie fasády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J127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114</v>
      </c>
      <c r="E97" s="115"/>
      <c r="F97" s="115"/>
      <c r="G97" s="115"/>
      <c r="H97" s="115"/>
      <c r="I97" s="115"/>
      <c r="J97" s="116">
        <f>J128</f>
        <v>0</v>
      </c>
      <c r="L97" s="113"/>
    </row>
    <row r="98" spans="1:31" s="10" customFormat="1" ht="19.95" customHeight="1">
      <c r="B98" s="117"/>
      <c r="D98" s="118" t="s">
        <v>115</v>
      </c>
      <c r="E98" s="119"/>
      <c r="F98" s="119"/>
      <c r="G98" s="119"/>
      <c r="H98" s="119"/>
      <c r="I98" s="119"/>
      <c r="J98" s="120">
        <f>J129</f>
        <v>0</v>
      </c>
      <c r="L98" s="117"/>
    </row>
    <row r="99" spans="1:31" s="10" customFormat="1" ht="19.95" customHeight="1">
      <c r="B99" s="117"/>
      <c r="D99" s="118" t="s">
        <v>116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117</v>
      </c>
      <c r="E100" s="119"/>
      <c r="F100" s="119"/>
      <c r="G100" s="119"/>
      <c r="H100" s="119"/>
      <c r="I100" s="119"/>
      <c r="J100" s="120">
        <f>J139</f>
        <v>0</v>
      </c>
      <c r="L100" s="117"/>
    </row>
    <row r="101" spans="1:31" s="10" customFormat="1" ht="19.95" customHeight="1">
      <c r="B101" s="117"/>
      <c r="D101" s="118" t="s">
        <v>118</v>
      </c>
      <c r="E101" s="119"/>
      <c r="F101" s="119"/>
      <c r="G101" s="119"/>
      <c r="H101" s="119"/>
      <c r="I101" s="119"/>
      <c r="J101" s="120">
        <f>J146</f>
        <v>0</v>
      </c>
      <c r="L101" s="117"/>
    </row>
    <row r="102" spans="1:31" s="10" customFormat="1" ht="19.95" customHeight="1">
      <c r="B102" s="117"/>
      <c r="D102" s="118" t="s">
        <v>119</v>
      </c>
      <c r="E102" s="119"/>
      <c r="F102" s="119"/>
      <c r="G102" s="119"/>
      <c r="H102" s="119"/>
      <c r="I102" s="119"/>
      <c r="J102" s="120">
        <f>J161</f>
        <v>0</v>
      </c>
      <c r="L102" s="117"/>
    </row>
    <row r="103" spans="1:31" s="9" customFormat="1" ht="24.9" customHeight="1">
      <c r="B103" s="113"/>
      <c r="D103" s="114" t="s">
        <v>120</v>
      </c>
      <c r="E103" s="115"/>
      <c r="F103" s="115"/>
      <c r="G103" s="115"/>
      <c r="H103" s="115"/>
      <c r="I103" s="115"/>
      <c r="J103" s="116">
        <f>J163</f>
        <v>0</v>
      </c>
      <c r="L103" s="113"/>
    </row>
    <row r="104" spans="1:31" s="10" customFormat="1" ht="19.95" customHeight="1">
      <c r="B104" s="117"/>
      <c r="D104" s="118" t="s">
        <v>121</v>
      </c>
      <c r="E104" s="119"/>
      <c r="F104" s="119"/>
      <c r="G104" s="119"/>
      <c r="H104" s="119"/>
      <c r="I104" s="119"/>
      <c r="J104" s="120">
        <f>J164</f>
        <v>0</v>
      </c>
      <c r="L104" s="117"/>
    </row>
    <row r="105" spans="1:31" s="10" customFormat="1" ht="19.95" customHeight="1">
      <c r="B105" s="117"/>
      <c r="D105" s="118" t="s">
        <v>122</v>
      </c>
      <c r="E105" s="119"/>
      <c r="F105" s="119"/>
      <c r="G105" s="119"/>
      <c r="H105" s="119"/>
      <c r="I105" s="119"/>
      <c r="J105" s="120">
        <f>J169</f>
        <v>0</v>
      </c>
      <c r="L105" s="117"/>
    </row>
    <row r="106" spans="1:31" s="9" customFormat="1" ht="24.9" customHeight="1">
      <c r="B106" s="113"/>
      <c r="D106" s="114" t="s">
        <v>123</v>
      </c>
      <c r="E106" s="115"/>
      <c r="F106" s="115"/>
      <c r="G106" s="115"/>
      <c r="H106" s="115"/>
      <c r="I106" s="115"/>
      <c r="J106" s="116">
        <f>J171</f>
        <v>0</v>
      </c>
      <c r="L106" s="113"/>
    </row>
    <row r="107" spans="1:31" s="10" customFormat="1" ht="19.95" customHeight="1">
      <c r="B107" s="117"/>
      <c r="D107" s="118" t="s">
        <v>124</v>
      </c>
      <c r="E107" s="119"/>
      <c r="F107" s="119"/>
      <c r="G107" s="119"/>
      <c r="H107" s="119"/>
      <c r="I107" s="119"/>
      <c r="J107" s="120">
        <f>J172</f>
        <v>0</v>
      </c>
      <c r="L107" s="117"/>
    </row>
    <row r="108" spans="1:31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3" s="2" customFormat="1" ht="6.9" customHeight="1">
      <c r="A113" s="26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" customHeight="1">
      <c r="A114" s="26"/>
      <c r="B114" s="27"/>
      <c r="C114" s="18" t="s">
        <v>125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12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6.5" customHeight="1">
      <c r="A117" s="26"/>
      <c r="B117" s="27"/>
      <c r="C117" s="26"/>
      <c r="D117" s="26"/>
      <c r="E117" s="221" t="str">
        <f>E7</f>
        <v>Obecný úrad Skároš</v>
      </c>
      <c r="F117" s="222"/>
      <c r="G117" s="222"/>
      <c r="H117" s="222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107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197" t="str">
        <f>E9</f>
        <v>01 - Zateplenie fasády</v>
      </c>
      <c r="F119" s="220"/>
      <c r="G119" s="220"/>
      <c r="H119" s="220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16</v>
      </c>
      <c r="D121" s="26"/>
      <c r="E121" s="26"/>
      <c r="F121" s="21" t="str">
        <f>F12</f>
        <v xml:space="preserve"> </v>
      </c>
      <c r="G121" s="26"/>
      <c r="H121" s="26"/>
      <c r="I121" s="23" t="s">
        <v>18</v>
      </c>
      <c r="J121" s="52" t="str">
        <f>IF(J12="","",J12)</f>
        <v>8. 12. 2021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20</v>
      </c>
      <c r="D123" s="26"/>
      <c r="E123" s="26"/>
      <c r="F123" s="21" t="str">
        <f>E15</f>
        <v xml:space="preserve"> </v>
      </c>
      <c r="G123" s="26"/>
      <c r="H123" s="26"/>
      <c r="I123" s="23" t="s">
        <v>24</v>
      </c>
      <c r="J123" s="24" t="str">
        <f>E21</f>
        <v xml:space="preserve"> 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15" customHeight="1">
      <c r="A124" s="26"/>
      <c r="B124" s="27"/>
      <c r="C124" s="23" t="s">
        <v>23</v>
      </c>
      <c r="D124" s="26"/>
      <c r="E124" s="26"/>
      <c r="F124" s="21" t="str">
        <f>IF(E18="","",E18)</f>
        <v xml:space="preserve"> </v>
      </c>
      <c r="G124" s="26"/>
      <c r="H124" s="26"/>
      <c r="I124" s="23" t="s">
        <v>27</v>
      </c>
      <c r="J124" s="24" t="str">
        <f>E24</f>
        <v xml:space="preserve"> 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21"/>
      <c r="B126" s="122"/>
      <c r="C126" s="123" t="s">
        <v>126</v>
      </c>
      <c r="D126" s="124" t="s">
        <v>54</v>
      </c>
      <c r="E126" s="124" t="s">
        <v>50</v>
      </c>
      <c r="F126" s="124" t="s">
        <v>51</v>
      </c>
      <c r="G126" s="124" t="s">
        <v>127</v>
      </c>
      <c r="H126" s="124" t="s">
        <v>128</v>
      </c>
      <c r="I126" s="124" t="s">
        <v>129</v>
      </c>
      <c r="J126" s="125" t="s">
        <v>111</v>
      </c>
      <c r="K126" s="126" t="s">
        <v>130</v>
      </c>
      <c r="L126" s="127"/>
      <c r="M126" s="59" t="s">
        <v>1</v>
      </c>
      <c r="N126" s="60" t="s">
        <v>33</v>
      </c>
      <c r="O126" s="60" t="s">
        <v>131</v>
      </c>
      <c r="P126" s="60" t="s">
        <v>132</v>
      </c>
      <c r="Q126" s="60" t="s">
        <v>133</v>
      </c>
      <c r="R126" s="60" t="s">
        <v>134</v>
      </c>
      <c r="S126" s="60" t="s">
        <v>135</v>
      </c>
      <c r="T126" s="61" t="s">
        <v>136</v>
      </c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</row>
    <row r="127" spans="1:63" s="2" customFormat="1" ht="22.95" customHeight="1">
      <c r="A127" s="26"/>
      <c r="B127" s="27"/>
      <c r="C127" s="66" t="s">
        <v>112</v>
      </c>
      <c r="D127" s="26"/>
      <c r="E127" s="26"/>
      <c r="F127" s="26"/>
      <c r="G127" s="26"/>
      <c r="H127" s="26"/>
      <c r="I127" s="26"/>
      <c r="J127" s="128">
        <f>BK127</f>
        <v>0</v>
      </c>
      <c r="K127" s="26"/>
      <c r="L127" s="27"/>
      <c r="M127" s="62"/>
      <c r="N127" s="53"/>
      <c r="O127" s="63"/>
      <c r="P127" s="129">
        <f>P128+P163+P171</f>
        <v>0</v>
      </c>
      <c r="Q127" s="63"/>
      <c r="R127" s="129">
        <f>R128+R163+R171</f>
        <v>0</v>
      </c>
      <c r="S127" s="63"/>
      <c r="T127" s="130">
        <f>T128+T163+T171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68</v>
      </c>
      <c r="AU127" s="14" t="s">
        <v>113</v>
      </c>
      <c r="BK127" s="131">
        <f>BK128+BK163+BK171</f>
        <v>0</v>
      </c>
    </row>
    <row r="128" spans="1:63" s="12" customFormat="1" ht="25.95" customHeight="1">
      <c r="B128" s="132"/>
      <c r="D128" s="133" t="s">
        <v>68</v>
      </c>
      <c r="E128" s="134" t="s">
        <v>137</v>
      </c>
      <c r="F128" s="134" t="s">
        <v>138</v>
      </c>
      <c r="J128" s="135">
        <f>BK128</f>
        <v>0</v>
      </c>
      <c r="L128" s="132"/>
      <c r="M128" s="136"/>
      <c r="N128" s="137"/>
      <c r="O128" s="137"/>
      <c r="P128" s="138">
        <f>P129+P136+P139+P146+P161</f>
        <v>0</v>
      </c>
      <c r="Q128" s="137"/>
      <c r="R128" s="138">
        <f>R129+R136+R139+R146+R161</f>
        <v>0</v>
      </c>
      <c r="S128" s="137"/>
      <c r="T128" s="139">
        <f>T129+T136+T139+T146+T161</f>
        <v>0</v>
      </c>
      <c r="AR128" s="133" t="s">
        <v>77</v>
      </c>
      <c r="AT128" s="140" t="s">
        <v>68</v>
      </c>
      <c r="AU128" s="140" t="s">
        <v>69</v>
      </c>
      <c r="AY128" s="133" t="s">
        <v>139</v>
      </c>
      <c r="BK128" s="141">
        <f>BK129+BK136+BK139+BK146+BK161</f>
        <v>0</v>
      </c>
    </row>
    <row r="129" spans="1:65" s="12" customFormat="1" ht="22.95" customHeight="1">
      <c r="B129" s="132"/>
      <c r="D129" s="133" t="s">
        <v>68</v>
      </c>
      <c r="E129" s="142" t="s">
        <v>77</v>
      </c>
      <c r="F129" s="142" t="s">
        <v>140</v>
      </c>
      <c r="J129" s="143">
        <f>BK129</f>
        <v>0</v>
      </c>
      <c r="L129" s="132"/>
      <c r="M129" s="136"/>
      <c r="N129" s="137"/>
      <c r="O129" s="137"/>
      <c r="P129" s="138">
        <f>SUM(P130:P135)</f>
        <v>0</v>
      </c>
      <c r="Q129" s="137"/>
      <c r="R129" s="138">
        <f>SUM(R130:R135)</f>
        <v>0</v>
      </c>
      <c r="S129" s="137"/>
      <c r="T129" s="139">
        <f>SUM(T130:T135)</f>
        <v>0</v>
      </c>
      <c r="AR129" s="133" t="s">
        <v>77</v>
      </c>
      <c r="AT129" s="140" t="s">
        <v>68</v>
      </c>
      <c r="AU129" s="140" t="s">
        <v>77</v>
      </c>
      <c r="AY129" s="133" t="s">
        <v>139</v>
      </c>
      <c r="BK129" s="141">
        <f>SUM(BK130:BK135)</f>
        <v>0</v>
      </c>
    </row>
    <row r="130" spans="1:65" s="2" customFormat="1" ht="16.5" customHeight="1">
      <c r="A130" s="26"/>
      <c r="B130" s="144"/>
      <c r="C130" s="145" t="s">
        <v>77</v>
      </c>
      <c r="D130" s="145" t="s">
        <v>141</v>
      </c>
      <c r="E130" s="146" t="s">
        <v>142</v>
      </c>
      <c r="F130" s="147" t="s">
        <v>143</v>
      </c>
      <c r="G130" s="148" t="s">
        <v>144</v>
      </c>
      <c r="H130" s="149">
        <v>19.25</v>
      </c>
      <c r="I130" s="149"/>
      <c r="J130" s="149">
        <f t="shared" ref="J130:J135" si="0">ROUND(I130*H130,3)</f>
        <v>0</v>
      </c>
      <c r="K130" s="150"/>
      <c r="L130" s="27"/>
      <c r="M130" s="151" t="s">
        <v>1</v>
      </c>
      <c r="N130" s="152" t="s">
        <v>35</v>
      </c>
      <c r="O130" s="153">
        <v>0</v>
      </c>
      <c r="P130" s="153">
        <f t="shared" ref="P130:P135" si="1">O130*H130</f>
        <v>0</v>
      </c>
      <c r="Q130" s="153">
        <v>0</v>
      </c>
      <c r="R130" s="153">
        <f t="shared" ref="R130:R135" si="2">Q130*H130</f>
        <v>0</v>
      </c>
      <c r="S130" s="153">
        <v>0</v>
      </c>
      <c r="T130" s="154">
        <f t="shared" ref="T130:T135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146</v>
      </c>
      <c r="AY130" s="14" t="s">
        <v>139</v>
      </c>
      <c r="BE130" s="156">
        <f t="shared" ref="BE130:BE135" si="4">IF(N130="základná",J130,0)</f>
        <v>0</v>
      </c>
      <c r="BF130" s="156">
        <f t="shared" ref="BF130:BF135" si="5">IF(N130="znížená",J130,0)</f>
        <v>0</v>
      </c>
      <c r="BG130" s="156">
        <f t="shared" ref="BG130:BG135" si="6">IF(N130="zákl. prenesená",J130,0)</f>
        <v>0</v>
      </c>
      <c r="BH130" s="156">
        <f t="shared" ref="BH130:BH135" si="7">IF(N130="zníž. prenesená",J130,0)</f>
        <v>0</v>
      </c>
      <c r="BI130" s="156">
        <f t="shared" ref="BI130:BI135" si="8">IF(N130="nulová",J130,0)</f>
        <v>0</v>
      </c>
      <c r="BJ130" s="14" t="s">
        <v>146</v>
      </c>
      <c r="BK130" s="157">
        <f t="shared" ref="BK130:BK135" si="9">ROUND(I130*H130,3)</f>
        <v>0</v>
      </c>
      <c r="BL130" s="14" t="s">
        <v>145</v>
      </c>
      <c r="BM130" s="155" t="s">
        <v>146</v>
      </c>
    </row>
    <row r="131" spans="1:65" s="2" customFormat="1" ht="21.75" customHeight="1">
      <c r="A131" s="26"/>
      <c r="B131" s="144"/>
      <c r="C131" s="145" t="s">
        <v>146</v>
      </c>
      <c r="D131" s="145" t="s">
        <v>141</v>
      </c>
      <c r="E131" s="146" t="s">
        <v>147</v>
      </c>
      <c r="F131" s="147" t="s">
        <v>148</v>
      </c>
      <c r="G131" s="148" t="s">
        <v>149</v>
      </c>
      <c r="H131" s="149">
        <v>11.55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146</v>
      </c>
      <c r="AY131" s="14" t="s">
        <v>139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146</v>
      </c>
      <c r="BK131" s="157">
        <f t="shared" si="9"/>
        <v>0</v>
      </c>
      <c r="BL131" s="14" t="s">
        <v>145</v>
      </c>
      <c r="BM131" s="155" t="s">
        <v>145</v>
      </c>
    </row>
    <row r="132" spans="1:65" s="2" customFormat="1" ht="37.950000000000003" customHeight="1">
      <c r="A132" s="26"/>
      <c r="B132" s="144"/>
      <c r="C132" s="145" t="s">
        <v>150</v>
      </c>
      <c r="D132" s="145" t="s">
        <v>141</v>
      </c>
      <c r="E132" s="146" t="s">
        <v>151</v>
      </c>
      <c r="F132" s="147" t="s">
        <v>152</v>
      </c>
      <c r="G132" s="148" t="s">
        <v>149</v>
      </c>
      <c r="H132" s="149">
        <v>3.4649999999999999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146</v>
      </c>
      <c r="AY132" s="14" t="s">
        <v>139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146</v>
      </c>
      <c r="BK132" s="157">
        <f t="shared" si="9"/>
        <v>0</v>
      </c>
      <c r="BL132" s="14" t="s">
        <v>145</v>
      </c>
      <c r="BM132" s="155" t="s">
        <v>153</v>
      </c>
    </row>
    <row r="133" spans="1:65" s="2" customFormat="1" ht="24.15" customHeight="1">
      <c r="A133" s="26"/>
      <c r="B133" s="144"/>
      <c r="C133" s="145" t="s">
        <v>145</v>
      </c>
      <c r="D133" s="145" t="s">
        <v>141</v>
      </c>
      <c r="E133" s="146" t="s">
        <v>154</v>
      </c>
      <c r="F133" s="147" t="s">
        <v>155</v>
      </c>
      <c r="G133" s="148" t="s">
        <v>149</v>
      </c>
      <c r="H133" s="149">
        <v>11.55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35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146</v>
      </c>
      <c r="AY133" s="14" t="s">
        <v>139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146</v>
      </c>
      <c r="BK133" s="157">
        <f t="shared" si="9"/>
        <v>0</v>
      </c>
      <c r="BL133" s="14" t="s">
        <v>145</v>
      </c>
      <c r="BM133" s="155" t="s">
        <v>156</v>
      </c>
    </row>
    <row r="134" spans="1:65" s="2" customFormat="1" ht="16.5" customHeight="1">
      <c r="A134" s="26"/>
      <c r="B134" s="144"/>
      <c r="C134" s="145" t="s">
        <v>157</v>
      </c>
      <c r="D134" s="145" t="s">
        <v>141</v>
      </c>
      <c r="E134" s="146" t="s">
        <v>158</v>
      </c>
      <c r="F134" s="147" t="s">
        <v>159</v>
      </c>
      <c r="G134" s="148" t="s">
        <v>149</v>
      </c>
      <c r="H134" s="149">
        <v>11.55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146</v>
      </c>
      <c r="AY134" s="14" t="s">
        <v>139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146</v>
      </c>
      <c r="BK134" s="157">
        <f t="shared" si="9"/>
        <v>0</v>
      </c>
      <c r="BL134" s="14" t="s">
        <v>145</v>
      </c>
      <c r="BM134" s="155" t="s">
        <v>160</v>
      </c>
    </row>
    <row r="135" spans="1:65" s="2" customFormat="1" ht="24.15" customHeight="1">
      <c r="A135" s="26"/>
      <c r="B135" s="144"/>
      <c r="C135" s="145" t="s">
        <v>153</v>
      </c>
      <c r="D135" s="145" t="s">
        <v>141</v>
      </c>
      <c r="E135" s="146" t="s">
        <v>161</v>
      </c>
      <c r="F135" s="147" t="s">
        <v>162</v>
      </c>
      <c r="G135" s="148" t="s">
        <v>149</v>
      </c>
      <c r="H135" s="149">
        <v>11.55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146</v>
      </c>
      <c r="AY135" s="14" t="s">
        <v>139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146</v>
      </c>
      <c r="BK135" s="157">
        <f t="shared" si="9"/>
        <v>0</v>
      </c>
      <c r="BL135" s="14" t="s">
        <v>145</v>
      </c>
      <c r="BM135" s="155" t="s">
        <v>163</v>
      </c>
    </row>
    <row r="136" spans="1:65" s="12" customFormat="1" ht="22.95" customHeight="1">
      <c r="B136" s="132"/>
      <c r="D136" s="133" t="s">
        <v>68</v>
      </c>
      <c r="E136" s="142" t="s">
        <v>157</v>
      </c>
      <c r="F136" s="142" t="s">
        <v>164</v>
      </c>
      <c r="J136" s="143">
        <f>BK136</f>
        <v>0</v>
      </c>
      <c r="L136" s="132"/>
      <c r="M136" s="136"/>
      <c r="N136" s="137"/>
      <c r="O136" s="137"/>
      <c r="P136" s="138">
        <f>SUM(P137:P138)</f>
        <v>0</v>
      </c>
      <c r="Q136" s="137"/>
      <c r="R136" s="138">
        <f>SUM(R137:R138)</f>
        <v>0</v>
      </c>
      <c r="S136" s="137"/>
      <c r="T136" s="139">
        <f>SUM(T137:T138)</f>
        <v>0</v>
      </c>
      <c r="AR136" s="133" t="s">
        <v>77</v>
      </c>
      <c r="AT136" s="140" t="s">
        <v>68</v>
      </c>
      <c r="AU136" s="140" t="s">
        <v>77</v>
      </c>
      <c r="AY136" s="133" t="s">
        <v>139</v>
      </c>
      <c r="BK136" s="141">
        <f>SUM(BK137:BK138)</f>
        <v>0</v>
      </c>
    </row>
    <row r="137" spans="1:65" s="2" customFormat="1" ht="33" customHeight="1">
      <c r="A137" s="26"/>
      <c r="B137" s="144"/>
      <c r="C137" s="145" t="s">
        <v>165</v>
      </c>
      <c r="D137" s="145" t="s">
        <v>141</v>
      </c>
      <c r="E137" s="146" t="s">
        <v>166</v>
      </c>
      <c r="F137" s="147" t="s">
        <v>167</v>
      </c>
      <c r="G137" s="148" t="s">
        <v>144</v>
      </c>
      <c r="H137" s="149">
        <v>19.25</v>
      </c>
      <c r="I137" s="149"/>
      <c r="J137" s="149">
        <f>ROUND(I137*H137,3)</f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146</v>
      </c>
      <c r="AY137" s="14" t="s">
        <v>139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146</v>
      </c>
      <c r="BK137" s="157">
        <f>ROUND(I137*H137,3)</f>
        <v>0</v>
      </c>
      <c r="BL137" s="14" t="s">
        <v>145</v>
      </c>
      <c r="BM137" s="155" t="s">
        <v>168</v>
      </c>
    </row>
    <row r="138" spans="1:65" s="2" customFormat="1" ht="21.75" customHeight="1">
      <c r="A138" s="26"/>
      <c r="B138" s="144"/>
      <c r="C138" s="158" t="s">
        <v>156</v>
      </c>
      <c r="D138" s="158" t="s">
        <v>169</v>
      </c>
      <c r="E138" s="159" t="s">
        <v>170</v>
      </c>
      <c r="F138" s="160" t="s">
        <v>171</v>
      </c>
      <c r="G138" s="161" t="s">
        <v>144</v>
      </c>
      <c r="H138" s="162">
        <v>19.443000000000001</v>
      </c>
      <c r="I138" s="162"/>
      <c r="J138" s="162">
        <f>ROUND(I138*H138,3)</f>
        <v>0</v>
      </c>
      <c r="K138" s="163"/>
      <c r="L138" s="164"/>
      <c r="M138" s="165" t="s">
        <v>1</v>
      </c>
      <c r="N138" s="166" t="s">
        <v>35</v>
      </c>
      <c r="O138" s="153">
        <v>0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156</v>
      </c>
      <c r="AT138" s="155" t="s">
        <v>169</v>
      </c>
      <c r="AU138" s="155" t="s">
        <v>146</v>
      </c>
      <c r="AY138" s="14" t="s">
        <v>139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146</v>
      </c>
      <c r="BK138" s="157">
        <f>ROUND(I138*H138,3)</f>
        <v>0</v>
      </c>
      <c r="BL138" s="14" t="s">
        <v>145</v>
      </c>
      <c r="BM138" s="155" t="s">
        <v>172</v>
      </c>
    </row>
    <row r="139" spans="1:65" s="12" customFormat="1" ht="22.95" customHeight="1">
      <c r="B139" s="132"/>
      <c r="D139" s="133" t="s">
        <v>68</v>
      </c>
      <c r="E139" s="142" t="s">
        <v>153</v>
      </c>
      <c r="F139" s="142" t="s">
        <v>173</v>
      </c>
      <c r="J139" s="143">
        <f>BK139</f>
        <v>0</v>
      </c>
      <c r="L139" s="132"/>
      <c r="M139" s="136"/>
      <c r="N139" s="137"/>
      <c r="O139" s="137"/>
      <c r="P139" s="138">
        <f>SUM(P140:P145)</f>
        <v>0</v>
      </c>
      <c r="Q139" s="137"/>
      <c r="R139" s="138">
        <f>SUM(R140:R145)</f>
        <v>0</v>
      </c>
      <c r="S139" s="137"/>
      <c r="T139" s="139">
        <f>SUM(T140:T145)</f>
        <v>0</v>
      </c>
      <c r="AR139" s="133" t="s">
        <v>77</v>
      </c>
      <c r="AT139" s="140" t="s">
        <v>68</v>
      </c>
      <c r="AU139" s="140" t="s">
        <v>77</v>
      </c>
      <c r="AY139" s="133" t="s">
        <v>139</v>
      </c>
      <c r="BK139" s="141">
        <f>SUM(BK140:BK145)</f>
        <v>0</v>
      </c>
    </row>
    <row r="140" spans="1:65" s="2" customFormat="1" ht="24.15" customHeight="1">
      <c r="A140" s="26"/>
      <c r="B140" s="144"/>
      <c r="C140" s="145" t="s">
        <v>174</v>
      </c>
      <c r="D140" s="145" t="s">
        <v>141</v>
      </c>
      <c r="E140" s="146" t="s">
        <v>175</v>
      </c>
      <c r="F140" s="147" t="s">
        <v>961</v>
      </c>
      <c r="G140" s="148" t="s">
        <v>144</v>
      </c>
      <c r="H140" s="149">
        <v>232.70599999999999</v>
      </c>
      <c r="I140" s="149"/>
      <c r="J140" s="149">
        <f t="shared" ref="J140:J145" si="10">ROUND(I140*H140,3)</f>
        <v>0</v>
      </c>
      <c r="K140" s="150"/>
      <c r="L140" s="27"/>
      <c r="M140" s="151" t="s">
        <v>1</v>
      </c>
      <c r="N140" s="152" t="s">
        <v>35</v>
      </c>
      <c r="O140" s="153">
        <v>0</v>
      </c>
      <c r="P140" s="153">
        <f t="shared" ref="P140:P145" si="11">O140*H140</f>
        <v>0</v>
      </c>
      <c r="Q140" s="153">
        <v>0</v>
      </c>
      <c r="R140" s="153">
        <f t="shared" ref="R140:R145" si="12">Q140*H140</f>
        <v>0</v>
      </c>
      <c r="S140" s="153">
        <v>0</v>
      </c>
      <c r="T140" s="154">
        <f t="shared" ref="T140:T145" si="1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145</v>
      </c>
      <c r="AT140" s="155" t="s">
        <v>141</v>
      </c>
      <c r="AU140" s="155" t="s">
        <v>146</v>
      </c>
      <c r="AY140" s="14" t="s">
        <v>139</v>
      </c>
      <c r="BE140" s="156">
        <f t="shared" ref="BE140:BE145" si="14">IF(N140="základná",J140,0)</f>
        <v>0</v>
      </c>
      <c r="BF140" s="156">
        <f t="shared" ref="BF140:BF145" si="15">IF(N140="znížená",J140,0)</f>
        <v>0</v>
      </c>
      <c r="BG140" s="156">
        <f t="shared" ref="BG140:BG145" si="16">IF(N140="zákl. prenesená",J140,0)</f>
        <v>0</v>
      </c>
      <c r="BH140" s="156">
        <f t="shared" ref="BH140:BH145" si="17">IF(N140="zníž. prenesená",J140,0)</f>
        <v>0</v>
      </c>
      <c r="BI140" s="156">
        <f t="shared" ref="BI140:BI145" si="18">IF(N140="nulová",J140,0)</f>
        <v>0</v>
      </c>
      <c r="BJ140" s="14" t="s">
        <v>146</v>
      </c>
      <c r="BK140" s="157">
        <f t="shared" ref="BK140:BK145" si="19">ROUND(I140*H140,3)</f>
        <v>0</v>
      </c>
      <c r="BL140" s="14" t="s">
        <v>145</v>
      </c>
      <c r="BM140" s="155" t="s">
        <v>176</v>
      </c>
    </row>
    <row r="141" spans="1:65" s="2" customFormat="1" ht="24.15" customHeight="1">
      <c r="A141" s="26"/>
      <c r="B141" s="144"/>
      <c r="C141" s="145" t="s">
        <v>160</v>
      </c>
      <c r="D141" s="145" t="s">
        <v>141</v>
      </c>
      <c r="E141" s="146" t="s">
        <v>177</v>
      </c>
      <c r="F141" s="147" t="s">
        <v>962</v>
      </c>
      <c r="G141" s="148" t="s">
        <v>144</v>
      </c>
      <c r="H141" s="149">
        <v>15.4</v>
      </c>
      <c r="I141" s="149"/>
      <c r="J141" s="149">
        <f t="shared" si="1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145</v>
      </c>
      <c r="AT141" s="155" t="s">
        <v>141</v>
      </c>
      <c r="AU141" s="155" t="s">
        <v>146</v>
      </c>
      <c r="AY141" s="14" t="s">
        <v>139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146</v>
      </c>
      <c r="BK141" s="157">
        <f t="shared" si="19"/>
        <v>0</v>
      </c>
      <c r="BL141" s="14" t="s">
        <v>145</v>
      </c>
      <c r="BM141" s="155" t="s">
        <v>7</v>
      </c>
    </row>
    <row r="142" spans="1:65" s="2" customFormat="1" ht="24.15" customHeight="1">
      <c r="A142" s="26"/>
      <c r="B142" s="144"/>
      <c r="C142" s="145" t="s">
        <v>178</v>
      </c>
      <c r="D142" s="145" t="s">
        <v>141</v>
      </c>
      <c r="E142" s="146" t="s">
        <v>179</v>
      </c>
      <c r="F142" s="147" t="s">
        <v>963</v>
      </c>
      <c r="G142" s="148" t="s">
        <v>144</v>
      </c>
      <c r="H142" s="149">
        <v>217.30600000000001</v>
      </c>
      <c r="I142" s="149"/>
      <c r="J142" s="149">
        <f t="shared" si="10"/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 t="shared" si="11"/>
        <v>0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145</v>
      </c>
      <c r="AT142" s="155" t="s">
        <v>141</v>
      </c>
      <c r="AU142" s="155" t="s">
        <v>146</v>
      </c>
      <c r="AY142" s="14" t="s">
        <v>139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146</v>
      </c>
      <c r="BK142" s="157">
        <f t="shared" si="19"/>
        <v>0</v>
      </c>
      <c r="BL142" s="14" t="s">
        <v>145</v>
      </c>
      <c r="BM142" s="155" t="s">
        <v>180</v>
      </c>
    </row>
    <row r="143" spans="1:65" s="2" customFormat="1" ht="37.950000000000003" customHeight="1">
      <c r="A143" s="26"/>
      <c r="B143" s="144"/>
      <c r="C143" s="145" t="s">
        <v>163</v>
      </c>
      <c r="D143" s="145" t="s">
        <v>141</v>
      </c>
      <c r="E143" s="146" t="s">
        <v>181</v>
      </c>
      <c r="F143" s="147" t="s">
        <v>964</v>
      </c>
      <c r="G143" s="148" t="s">
        <v>144</v>
      </c>
      <c r="H143" s="149">
        <v>69.3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1"/>
        <v>0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145</v>
      </c>
      <c r="AT143" s="155" t="s">
        <v>141</v>
      </c>
      <c r="AU143" s="155" t="s">
        <v>146</v>
      </c>
      <c r="AY143" s="14" t="s">
        <v>139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146</v>
      </c>
      <c r="BK143" s="157">
        <f t="shared" si="19"/>
        <v>0</v>
      </c>
      <c r="BL143" s="14" t="s">
        <v>145</v>
      </c>
      <c r="BM143" s="155" t="s">
        <v>182</v>
      </c>
    </row>
    <row r="144" spans="1:65" s="2" customFormat="1" ht="37.950000000000003" customHeight="1">
      <c r="A144" s="26"/>
      <c r="B144" s="144"/>
      <c r="C144" s="145" t="s">
        <v>183</v>
      </c>
      <c r="D144" s="145" t="s">
        <v>141</v>
      </c>
      <c r="E144" s="146" t="s">
        <v>184</v>
      </c>
      <c r="F144" s="147" t="s">
        <v>965</v>
      </c>
      <c r="G144" s="148" t="s">
        <v>144</v>
      </c>
      <c r="H144" s="149">
        <v>194.416</v>
      </c>
      <c r="I144" s="149"/>
      <c r="J144" s="149">
        <f t="shared" si="10"/>
        <v>0</v>
      </c>
      <c r="K144" s="150"/>
      <c r="L144" s="27"/>
      <c r="M144" s="151" t="s">
        <v>1</v>
      </c>
      <c r="N144" s="152" t="s">
        <v>35</v>
      </c>
      <c r="O144" s="153">
        <v>0</v>
      </c>
      <c r="P144" s="153">
        <f t="shared" si="11"/>
        <v>0</v>
      </c>
      <c r="Q144" s="153">
        <v>0</v>
      </c>
      <c r="R144" s="153">
        <f t="shared" si="12"/>
        <v>0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145</v>
      </c>
      <c r="AT144" s="155" t="s">
        <v>141</v>
      </c>
      <c r="AU144" s="155" t="s">
        <v>146</v>
      </c>
      <c r="AY144" s="14" t="s">
        <v>139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146</v>
      </c>
      <c r="BK144" s="157">
        <f t="shared" si="19"/>
        <v>0</v>
      </c>
      <c r="BL144" s="14" t="s">
        <v>145</v>
      </c>
      <c r="BM144" s="155" t="s">
        <v>185</v>
      </c>
    </row>
    <row r="145" spans="1:65" s="2" customFormat="1" ht="33" customHeight="1">
      <c r="A145" s="26"/>
      <c r="B145" s="144"/>
      <c r="C145" s="145" t="s">
        <v>168</v>
      </c>
      <c r="D145" s="145" t="s">
        <v>141</v>
      </c>
      <c r="E145" s="146" t="s">
        <v>186</v>
      </c>
      <c r="F145" s="147" t="s">
        <v>966</v>
      </c>
      <c r="G145" s="148" t="s">
        <v>144</v>
      </c>
      <c r="H145" s="149">
        <v>22.89</v>
      </c>
      <c r="I145" s="149"/>
      <c r="J145" s="149">
        <f t="shared" si="10"/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 t="shared" si="11"/>
        <v>0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145</v>
      </c>
      <c r="AT145" s="155" t="s">
        <v>141</v>
      </c>
      <c r="AU145" s="155" t="s">
        <v>146</v>
      </c>
      <c r="AY145" s="14" t="s">
        <v>139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146</v>
      </c>
      <c r="BK145" s="157">
        <f t="shared" si="19"/>
        <v>0</v>
      </c>
      <c r="BL145" s="14" t="s">
        <v>145</v>
      </c>
      <c r="BM145" s="155" t="s">
        <v>187</v>
      </c>
    </row>
    <row r="146" spans="1:65" s="12" customFormat="1" ht="22.95" customHeight="1">
      <c r="B146" s="132"/>
      <c r="D146" s="133" t="s">
        <v>68</v>
      </c>
      <c r="E146" s="142" t="s">
        <v>174</v>
      </c>
      <c r="F146" s="142" t="s">
        <v>188</v>
      </c>
      <c r="J146" s="143">
        <f>BK146</f>
        <v>0</v>
      </c>
      <c r="L146" s="132"/>
      <c r="M146" s="136"/>
      <c r="N146" s="137"/>
      <c r="O146" s="137"/>
      <c r="P146" s="138">
        <f>SUM(P147:P160)</f>
        <v>0</v>
      </c>
      <c r="Q146" s="137"/>
      <c r="R146" s="138">
        <f>SUM(R147:R160)</f>
        <v>0</v>
      </c>
      <c r="S146" s="137"/>
      <c r="T146" s="139">
        <f>SUM(T147:T160)</f>
        <v>0</v>
      </c>
      <c r="AR146" s="133" t="s">
        <v>77</v>
      </c>
      <c r="AT146" s="140" t="s">
        <v>68</v>
      </c>
      <c r="AU146" s="140" t="s">
        <v>77</v>
      </c>
      <c r="AY146" s="133" t="s">
        <v>139</v>
      </c>
      <c r="BK146" s="141">
        <f>SUM(BK147:BK160)</f>
        <v>0</v>
      </c>
    </row>
    <row r="147" spans="1:65" s="2" customFormat="1" ht="33" customHeight="1">
      <c r="A147" s="26"/>
      <c r="B147" s="144"/>
      <c r="C147" s="145" t="s">
        <v>189</v>
      </c>
      <c r="D147" s="145" t="s">
        <v>141</v>
      </c>
      <c r="E147" s="146" t="s">
        <v>190</v>
      </c>
      <c r="F147" s="147" t="s">
        <v>191</v>
      </c>
      <c r="G147" s="148" t="s">
        <v>144</v>
      </c>
      <c r="H147" s="149">
        <v>231</v>
      </c>
      <c r="I147" s="149"/>
      <c r="J147" s="149">
        <f t="shared" ref="J147:J160" si="20">ROUND(I147*H147,3)</f>
        <v>0</v>
      </c>
      <c r="K147" s="150"/>
      <c r="L147" s="27"/>
      <c r="M147" s="151" t="s">
        <v>1</v>
      </c>
      <c r="N147" s="152" t="s">
        <v>35</v>
      </c>
      <c r="O147" s="153">
        <v>0</v>
      </c>
      <c r="P147" s="153">
        <f t="shared" ref="P147:P160" si="21">O147*H147</f>
        <v>0</v>
      </c>
      <c r="Q147" s="153">
        <v>0</v>
      </c>
      <c r="R147" s="153">
        <f t="shared" ref="R147:R160" si="22">Q147*H147</f>
        <v>0</v>
      </c>
      <c r="S147" s="153">
        <v>0</v>
      </c>
      <c r="T147" s="154">
        <f t="shared" ref="T147:T160" si="2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145</v>
      </c>
      <c r="AT147" s="155" t="s">
        <v>141</v>
      </c>
      <c r="AU147" s="155" t="s">
        <v>146</v>
      </c>
      <c r="AY147" s="14" t="s">
        <v>139</v>
      </c>
      <c r="BE147" s="156">
        <f t="shared" ref="BE147:BE160" si="24">IF(N147="základná",J147,0)</f>
        <v>0</v>
      </c>
      <c r="BF147" s="156">
        <f t="shared" ref="BF147:BF160" si="25">IF(N147="znížená",J147,0)</f>
        <v>0</v>
      </c>
      <c r="BG147" s="156">
        <f t="shared" ref="BG147:BG160" si="26">IF(N147="zákl. prenesená",J147,0)</f>
        <v>0</v>
      </c>
      <c r="BH147" s="156">
        <f t="shared" ref="BH147:BH160" si="27">IF(N147="zníž. prenesená",J147,0)</f>
        <v>0</v>
      </c>
      <c r="BI147" s="156">
        <f t="shared" ref="BI147:BI160" si="28">IF(N147="nulová",J147,0)</f>
        <v>0</v>
      </c>
      <c r="BJ147" s="14" t="s">
        <v>146</v>
      </c>
      <c r="BK147" s="157">
        <f t="shared" ref="BK147:BK160" si="29">ROUND(I147*H147,3)</f>
        <v>0</v>
      </c>
      <c r="BL147" s="14" t="s">
        <v>145</v>
      </c>
      <c r="BM147" s="155" t="s">
        <v>192</v>
      </c>
    </row>
    <row r="148" spans="1:65" s="2" customFormat="1" ht="44.25" customHeight="1">
      <c r="A148" s="26"/>
      <c r="B148" s="144"/>
      <c r="C148" s="145" t="s">
        <v>172</v>
      </c>
      <c r="D148" s="145" t="s">
        <v>141</v>
      </c>
      <c r="E148" s="146" t="s">
        <v>193</v>
      </c>
      <c r="F148" s="147" t="s">
        <v>194</v>
      </c>
      <c r="G148" s="148" t="s">
        <v>144</v>
      </c>
      <c r="H148" s="149">
        <v>231</v>
      </c>
      <c r="I148" s="149"/>
      <c r="J148" s="149">
        <f t="shared" si="20"/>
        <v>0</v>
      </c>
      <c r="K148" s="150"/>
      <c r="L148" s="27"/>
      <c r="M148" s="151" t="s">
        <v>1</v>
      </c>
      <c r="N148" s="152" t="s">
        <v>35</v>
      </c>
      <c r="O148" s="153">
        <v>0</v>
      </c>
      <c r="P148" s="153">
        <f t="shared" si="21"/>
        <v>0</v>
      </c>
      <c r="Q148" s="153">
        <v>0</v>
      </c>
      <c r="R148" s="153">
        <f t="shared" si="22"/>
        <v>0</v>
      </c>
      <c r="S148" s="153">
        <v>0</v>
      </c>
      <c r="T148" s="154">
        <f t="shared" si="2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145</v>
      </c>
      <c r="AT148" s="155" t="s">
        <v>141</v>
      </c>
      <c r="AU148" s="155" t="s">
        <v>146</v>
      </c>
      <c r="AY148" s="14" t="s">
        <v>139</v>
      </c>
      <c r="BE148" s="156">
        <f t="shared" si="24"/>
        <v>0</v>
      </c>
      <c r="BF148" s="156">
        <f t="shared" si="25"/>
        <v>0</v>
      </c>
      <c r="BG148" s="156">
        <f t="shared" si="26"/>
        <v>0</v>
      </c>
      <c r="BH148" s="156">
        <f t="shared" si="27"/>
        <v>0</v>
      </c>
      <c r="BI148" s="156">
        <f t="shared" si="28"/>
        <v>0</v>
      </c>
      <c r="BJ148" s="14" t="s">
        <v>146</v>
      </c>
      <c r="BK148" s="157">
        <f t="shared" si="29"/>
        <v>0</v>
      </c>
      <c r="BL148" s="14" t="s">
        <v>145</v>
      </c>
      <c r="BM148" s="155" t="s">
        <v>195</v>
      </c>
    </row>
    <row r="149" spans="1:65" s="2" customFormat="1" ht="33" customHeight="1">
      <c r="A149" s="26"/>
      <c r="B149" s="144"/>
      <c r="C149" s="145" t="s">
        <v>196</v>
      </c>
      <c r="D149" s="145" t="s">
        <v>141</v>
      </c>
      <c r="E149" s="146" t="s">
        <v>197</v>
      </c>
      <c r="F149" s="147" t="s">
        <v>198</v>
      </c>
      <c r="G149" s="148" t="s">
        <v>144</v>
      </c>
      <c r="H149" s="149">
        <v>231</v>
      </c>
      <c r="I149" s="149"/>
      <c r="J149" s="149">
        <f t="shared" si="20"/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 t="shared" si="21"/>
        <v>0</v>
      </c>
      <c r="Q149" s="153">
        <v>0</v>
      </c>
      <c r="R149" s="153">
        <f t="shared" si="22"/>
        <v>0</v>
      </c>
      <c r="S149" s="153">
        <v>0</v>
      </c>
      <c r="T149" s="154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145</v>
      </c>
      <c r="AT149" s="155" t="s">
        <v>141</v>
      </c>
      <c r="AU149" s="155" t="s">
        <v>146</v>
      </c>
      <c r="AY149" s="14" t="s">
        <v>139</v>
      </c>
      <c r="BE149" s="156">
        <f t="shared" si="24"/>
        <v>0</v>
      </c>
      <c r="BF149" s="156">
        <f t="shared" si="25"/>
        <v>0</v>
      </c>
      <c r="BG149" s="156">
        <f t="shared" si="26"/>
        <v>0</v>
      </c>
      <c r="BH149" s="156">
        <f t="shared" si="27"/>
        <v>0</v>
      </c>
      <c r="BI149" s="156">
        <f t="shared" si="28"/>
        <v>0</v>
      </c>
      <c r="BJ149" s="14" t="s">
        <v>146</v>
      </c>
      <c r="BK149" s="157">
        <f t="shared" si="29"/>
        <v>0</v>
      </c>
      <c r="BL149" s="14" t="s">
        <v>145</v>
      </c>
      <c r="BM149" s="155" t="s">
        <v>199</v>
      </c>
    </row>
    <row r="150" spans="1:65" s="2" customFormat="1" ht="24.15" customHeight="1">
      <c r="A150" s="26"/>
      <c r="B150" s="144"/>
      <c r="C150" s="145" t="s">
        <v>176</v>
      </c>
      <c r="D150" s="145" t="s">
        <v>141</v>
      </c>
      <c r="E150" s="146" t="s">
        <v>200</v>
      </c>
      <c r="F150" s="147" t="s">
        <v>201</v>
      </c>
      <c r="G150" s="148" t="s">
        <v>202</v>
      </c>
      <c r="H150" s="149">
        <v>182.16</v>
      </c>
      <c r="I150" s="149"/>
      <c r="J150" s="149">
        <f t="shared" si="20"/>
        <v>0</v>
      </c>
      <c r="K150" s="150"/>
      <c r="L150" s="27"/>
      <c r="M150" s="151" t="s">
        <v>1</v>
      </c>
      <c r="N150" s="152" t="s">
        <v>35</v>
      </c>
      <c r="O150" s="153">
        <v>0</v>
      </c>
      <c r="P150" s="153">
        <f t="shared" si="21"/>
        <v>0</v>
      </c>
      <c r="Q150" s="153">
        <v>0</v>
      </c>
      <c r="R150" s="153">
        <f t="shared" si="22"/>
        <v>0</v>
      </c>
      <c r="S150" s="153">
        <v>0</v>
      </c>
      <c r="T150" s="154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145</v>
      </c>
      <c r="AT150" s="155" t="s">
        <v>141</v>
      </c>
      <c r="AU150" s="155" t="s">
        <v>146</v>
      </c>
      <c r="AY150" s="14" t="s">
        <v>139</v>
      </c>
      <c r="BE150" s="156">
        <f t="shared" si="24"/>
        <v>0</v>
      </c>
      <c r="BF150" s="156">
        <f t="shared" si="25"/>
        <v>0</v>
      </c>
      <c r="BG150" s="156">
        <f t="shared" si="26"/>
        <v>0</v>
      </c>
      <c r="BH150" s="156">
        <f t="shared" si="27"/>
        <v>0</v>
      </c>
      <c r="BI150" s="156">
        <f t="shared" si="28"/>
        <v>0</v>
      </c>
      <c r="BJ150" s="14" t="s">
        <v>146</v>
      </c>
      <c r="BK150" s="157">
        <f t="shared" si="29"/>
        <v>0</v>
      </c>
      <c r="BL150" s="14" t="s">
        <v>145</v>
      </c>
      <c r="BM150" s="155" t="s">
        <v>203</v>
      </c>
    </row>
    <row r="151" spans="1:65" s="2" customFormat="1" ht="16.5" customHeight="1">
      <c r="A151" s="26"/>
      <c r="B151" s="144"/>
      <c r="C151" s="145" t="s">
        <v>204</v>
      </c>
      <c r="D151" s="145" t="s">
        <v>141</v>
      </c>
      <c r="E151" s="146" t="s">
        <v>205</v>
      </c>
      <c r="F151" s="147" t="s">
        <v>206</v>
      </c>
      <c r="G151" s="148" t="s">
        <v>202</v>
      </c>
      <c r="H151" s="149">
        <v>89.74</v>
      </c>
      <c r="I151" s="149"/>
      <c r="J151" s="149">
        <f t="shared" si="20"/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 t="shared" si="21"/>
        <v>0</v>
      </c>
      <c r="Q151" s="153">
        <v>0</v>
      </c>
      <c r="R151" s="153">
        <f t="shared" si="22"/>
        <v>0</v>
      </c>
      <c r="S151" s="153">
        <v>0</v>
      </c>
      <c r="T151" s="154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145</v>
      </c>
      <c r="AT151" s="155" t="s">
        <v>141</v>
      </c>
      <c r="AU151" s="155" t="s">
        <v>146</v>
      </c>
      <c r="AY151" s="14" t="s">
        <v>139</v>
      </c>
      <c r="BE151" s="156">
        <f t="shared" si="24"/>
        <v>0</v>
      </c>
      <c r="BF151" s="156">
        <f t="shared" si="25"/>
        <v>0</v>
      </c>
      <c r="BG151" s="156">
        <f t="shared" si="26"/>
        <v>0</v>
      </c>
      <c r="BH151" s="156">
        <f t="shared" si="27"/>
        <v>0</v>
      </c>
      <c r="BI151" s="156">
        <f t="shared" si="28"/>
        <v>0</v>
      </c>
      <c r="BJ151" s="14" t="s">
        <v>146</v>
      </c>
      <c r="BK151" s="157">
        <f t="shared" si="29"/>
        <v>0</v>
      </c>
      <c r="BL151" s="14" t="s">
        <v>145</v>
      </c>
      <c r="BM151" s="155" t="s">
        <v>207</v>
      </c>
    </row>
    <row r="152" spans="1:65" s="2" customFormat="1" ht="16.5" customHeight="1">
      <c r="A152" s="26"/>
      <c r="B152" s="144"/>
      <c r="C152" s="145" t="s">
        <v>7</v>
      </c>
      <c r="D152" s="145" t="s">
        <v>141</v>
      </c>
      <c r="E152" s="146" t="s">
        <v>208</v>
      </c>
      <c r="F152" s="147" t="s">
        <v>209</v>
      </c>
      <c r="G152" s="148" t="s">
        <v>202</v>
      </c>
      <c r="H152" s="149">
        <v>21.35</v>
      </c>
      <c r="I152" s="149"/>
      <c r="J152" s="149">
        <f t="shared" si="20"/>
        <v>0</v>
      </c>
      <c r="K152" s="150"/>
      <c r="L152" s="27"/>
      <c r="M152" s="151" t="s">
        <v>1</v>
      </c>
      <c r="N152" s="152" t="s">
        <v>35</v>
      </c>
      <c r="O152" s="153">
        <v>0</v>
      </c>
      <c r="P152" s="153">
        <f t="shared" si="21"/>
        <v>0</v>
      </c>
      <c r="Q152" s="153">
        <v>0</v>
      </c>
      <c r="R152" s="153">
        <f t="shared" si="22"/>
        <v>0</v>
      </c>
      <c r="S152" s="153">
        <v>0</v>
      </c>
      <c r="T152" s="154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145</v>
      </c>
      <c r="AT152" s="155" t="s">
        <v>141</v>
      </c>
      <c r="AU152" s="155" t="s">
        <v>146</v>
      </c>
      <c r="AY152" s="14" t="s">
        <v>139</v>
      </c>
      <c r="BE152" s="156">
        <f t="shared" si="24"/>
        <v>0</v>
      </c>
      <c r="BF152" s="156">
        <f t="shared" si="25"/>
        <v>0</v>
      </c>
      <c r="BG152" s="156">
        <f t="shared" si="26"/>
        <v>0</v>
      </c>
      <c r="BH152" s="156">
        <f t="shared" si="27"/>
        <v>0</v>
      </c>
      <c r="BI152" s="156">
        <f t="shared" si="28"/>
        <v>0</v>
      </c>
      <c r="BJ152" s="14" t="s">
        <v>146</v>
      </c>
      <c r="BK152" s="157">
        <f t="shared" si="29"/>
        <v>0</v>
      </c>
      <c r="BL152" s="14" t="s">
        <v>145</v>
      </c>
      <c r="BM152" s="155" t="s">
        <v>210</v>
      </c>
    </row>
    <row r="153" spans="1:65" s="2" customFormat="1" ht="16.5" customHeight="1">
      <c r="A153" s="26"/>
      <c r="B153" s="144"/>
      <c r="C153" s="145" t="s">
        <v>211</v>
      </c>
      <c r="D153" s="145" t="s">
        <v>141</v>
      </c>
      <c r="E153" s="146" t="s">
        <v>212</v>
      </c>
      <c r="F153" s="147" t="s">
        <v>213</v>
      </c>
      <c r="G153" s="148" t="s">
        <v>214</v>
      </c>
      <c r="H153" s="149">
        <v>2</v>
      </c>
      <c r="I153" s="149"/>
      <c r="J153" s="149">
        <f t="shared" si="20"/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 t="shared" si="21"/>
        <v>0</v>
      </c>
      <c r="Q153" s="153">
        <v>0</v>
      </c>
      <c r="R153" s="153">
        <f t="shared" si="22"/>
        <v>0</v>
      </c>
      <c r="S153" s="153">
        <v>0</v>
      </c>
      <c r="T153" s="154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145</v>
      </c>
      <c r="AT153" s="155" t="s">
        <v>141</v>
      </c>
      <c r="AU153" s="155" t="s">
        <v>146</v>
      </c>
      <c r="AY153" s="14" t="s">
        <v>139</v>
      </c>
      <c r="BE153" s="156">
        <f t="shared" si="24"/>
        <v>0</v>
      </c>
      <c r="BF153" s="156">
        <f t="shared" si="25"/>
        <v>0</v>
      </c>
      <c r="BG153" s="156">
        <f t="shared" si="26"/>
        <v>0</v>
      </c>
      <c r="BH153" s="156">
        <f t="shared" si="27"/>
        <v>0</v>
      </c>
      <c r="BI153" s="156">
        <f t="shared" si="28"/>
        <v>0</v>
      </c>
      <c r="BJ153" s="14" t="s">
        <v>146</v>
      </c>
      <c r="BK153" s="157">
        <f t="shared" si="29"/>
        <v>0</v>
      </c>
      <c r="BL153" s="14" t="s">
        <v>145</v>
      </c>
      <c r="BM153" s="155" t="s">
        <v>215</v>
      </c>
    </row>
    <row r="154" spans="1:65" s="2" customFormat="1" ht="37.950000000000003" customHeight="1">
      <c r="A154" s="26"/>
      <c r="B154" s="144"/>
      <c r="C154" s="145" t="s">
        <v>180</v>
      </c>
      <c r="D154" s="145" t="s">
        <v>141</v>
      </c>
      <c r="E154" s="146" t="s">
        <v>216</v>
      </c>
      <c r="F154" s="147" t="s">
        <v>217</v>
      </c>
      <c r="G154" s="148" t="s">
        <v>144</v>
      </c>
      <c r="H154" s="149">
        <v>194.416</v>
      </c>
      <c r="I154" s="149"/>
      <c r="J154" s="149">
        <f t="shared" si="20"/>
        <v>0</v>
      </c>
      <c r="K154" s="150"/>
      <c r="L154" s="27"/>
      <c r="M154" s="151" t="s">
        <v>1</v>
      </c>
      <c r="N154" s="152" t="s">
        <v>35</v>
      </c>
      <c r="O154" s="153">
        <v>0</v>
      </c>
      <c r="P154" s="153">
        <f t="shared" si="21"/>
        <v>0</v>
      </c>
      <c r="Q154" s="153">
        <v>0</v>
      </c>
      <c r="R154" s="153">
        <f t="shared" si="22"/>
        <v>0</v>
      </c>
      <c r="S154" s="153">
        <v>0</v>
      </c>
      <c r="T154" s="154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145</v>
      </c>
      <c r="AT154" s="155" t="s">
        <v>141</v>
      </c>
      <c r="AU154" s="155" t="s">
        <v>146</v>
      </c>
      <c r="AY154" s="14" t="s">
        <v>139</v>
      </c>
      <c r="BE154" s="156">
        <f t="shared" si="24"/>
        <v>0</v>
      </c>
      <c r="BF154" s="156">
        <f t="shared" si="25"/>
        <v>0</v>
      </c>
      <c r="BG154" s="156">
        <f t="shared" si="26"/>
        <v>0</v>
      </c>
      <c r="BH154" s="156">
        <f t="shared" si="27"/>
        <v>0</v>
      </c>
      <c r="BI154" s="156">
        <f t="shared" si="28"/>
        <v>0</v>
      </c>
      <c r="BJ154" s="14" t="s">
        <v>146</v>
      </c>
      <c r="BK154" s="157">
        <f t="shared" si="29"/>
        <v>0</v>
      </c>
      <c r="BL154" s="14" t="s">
        <v>145</v>
      </c>
      <c r="BM154" s="155" t="s">
        <v>218</v>
      </c>
    </row>
    <row r="155" spans="1:65" s="2" customFormat="1" ht="37.950000000000003" customHeight="1">
      <c r="A155" s="26"/>
      <c r="B155" s="144"/>
      <c r="C155" s="145" t="s">
        <v>219</v>
      </c>
      <c r="D155" s="145" t="s">
        <v>141</v>
      </c>
      <c r="E155" s="146" t="s">
        <v>220</v>
      </c>
      <c r="F155" s="147" t="s">
        <v>221</v>
      </c>
      <c r="G155" s="148" t="s">
        <v>144</v>
      </c>
      <c r="H155" s="149">
        <v>15.4</v>
      </c>
      <c r="I155" s="149"/>
      <c r="J155" s="149">
        <f t="shared" si="20"/>
        <v>0</v>
      </c>
      <c r="K155" s="150"/>
      <c r="L155" s="27"/>
      <c r="M155" s="151" t="s">
        <v>1</v>
      </c>
      <c r="N155" s="152" t="s">
        <v>35</v>
      </c>
      <c r="O155" s="153">
        <v>0</v>
      </c>
      <c r="P155" s="153">
        <f t="shared" si="21"/>
        <v>0</v>
      </c>
      <c r="Q155" s="153">
        <v>0</v>
      </c>
      <c r="R155" s="153">
        <f t="shared" si="22"/>
        <v>0</v>
      </c>
      <c r="S155" s="153">
        <v>0</v>
      </c>
      <c r="T155" s="154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145</v>
      </c>
      <c r="AT155" s="155" t="s">
        <v>141</v>
      </c>
      <c r="AU155" s="155" t="s">
        <v>146</v>
      </c>
      <c r="AY155" s="14" t="s">
        <v>139</v>
      </c>
      <c r="BE155" s="156">
        <f t="shared" si="24"/>
        <v>0</v>
      </c>
      <c r="BF155" s="156">
        <f t="shared" si="25"/>
        <v>0</v>
      </c>
      <c r="BG155" s="156">
        <f t="shared" si="26"/>
        <v>0</v>
      </c>
      <c r="BH155" s="156">
        <f t="shared" si="27"/>
        <v>0</v>
      </c>
      <c r="BI155" s="156">
        <f t="shared" si="28"/>
        <v>0</v>
      </c>
      <c r="BJ155" s="14" t="s">
        <v>146</v>
      </c>
      <c r="BK155" s="157">
        <f t="shared" si="29"/>
        <v>0</v>
      </c>
      <c r="BL155" s="14" t="s">
        <v>145</v>
      </c>
      <c r="BM155" s="155" t="s">
        <v>222</v>
      </c>
    </row>
    <row r="156" spans="1:65" s="2" customFormat="1" ht="24.15" customHeight="1">
      <c r="A156" s="26"/>
      <c r="B156" s="144"/>
      <c r="C156" s="145" t="s">
        <v>182</v>
      </c>
      <c r="D156" s="145" t="s">
        <v>141</v>
      </c>
      <c r="E156" s="146" t="s">
        <v>223</v>
      </c>
      <c r="F156" s="147" t="s">
        <v>224</v>
      </c>
      <c r="G156" s="148" t="s">
        <v>225</v>
      </c>
      <c r="H156" s="149">
        <v>30.332000000000001</v>
      </c>
      <c r="I156" s="149"/>
      <c r="J156" s="149">
        <f t="shared" si="20"/>
        <v>0</v>
      </c>
      <c r="K156" s="150"/>
      <c r="L156" s="27"/>
      <c r="M156" s="151" t="s">
        <v>1</v>
      </c>
      <c r="N156" s="152" t="s">
        <v>35</v>
      </c>
      <c r="O156" s="153">
        <v>0</v>
      </c>
      <c r="P156" s="153">
        <f t="shared" si="21"/>
        <v>0</v>
      </c>
      <c r="Q156" s="153">
        <v>0</v>
      </c>
      <c r="R156" s="153">
        <f t="shared" si="22"/>
        <v>0</v>
      </c>
      <c r="S156" s="153">
        <v>0</v>
      </c>
      <c r="T156" s="154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145</v>
      </c>
      <c r="AT156" s="155" t="s">
        <v>141</v>
      </c>
      <c r="AU156" s="155" t="s">
        <v>146</v>
      </c>
      <c r="AY156" s="14" t="s">
        <v>139</v>
      </c>
      <c r="BE156" s="156">
        <f t="shared" si="24"/>
        <v>0</v>
      </c>
      <c r="BF156" s="156">
        <f t="shared" si="25"/>
        <v>0</v>
      </c>
      <c r="BG156" s="156">
        <f t="shared" si="26"/>
        <v>0</v>
      </c>
      <c r="BH156" s="156">
        <f t="shared" si="27"/>
        <v>0</v>
      </c>
      <c r="BI156" s="156">
        <f t="shared" si="28"/>
        <v>0</v>
      </c>
      <c r="BJ156" s="14" t="s">
        <v>146</v>
      </c>
      <c r="BK156" s="157">
        <f t="shared" si="29"/>
        <v>0</v>
      </c>
      <c r="BL156" s="14" t="s">
        <v>145</v>
      </c>
      <c r="BM156" s="155" t="s">
        <v>226</v>
      </c>
    </row>
    <row r="157" spans="1:65" s="2" customFormat="1" ht="21.75" customHeight="1">
      <c r="A157" s="26"/>
      <c r="B157" s="144"/>
      <c r="C157" s="145" t="s">
        <v>227</v>
      </c>
      <c r="D157" s="145" t="s">
        <v>141</v>
      </c>
      <c r="E157" s="146" t="s">
        <v>228</v>
      </c>
      <c r="F157" s="147" t="s">
        <v>229</v>
      </c>
      <c r="G157" s="148" t="s">
        <v>225</v>
      </c>
      <c r="H157" s="149">
        <v>30.332000000000001</v>
      </c>
      <c r="I157" s="149"/>
      <c r="J157" s="149">
        <f t="shared" si="20"/>
        <v>0</v>
      </c>
      <c r="K157" s="150"/>
      <c r="L157" s="27"/>
      <c r="M157" s="151" t="s">
        <v>1</v>
      </c>
      <c r="N157" s="152" t="s">
        <v>35</v>
      </c>
      <c r="O157" s="153">
        <v>0</v>
      </c>
      <c r="P157" s="153">
        <f t="shared" si="21"/>
        <v>0</v>
      </c>
      <c r="Q157" s="153">
        <v>0</v>
      </c>
      <c r="R157" s="153">
        <f t="shared" si="22"/>
        <v>0</v>
      </c>
      <c r="S157" s="153">
        <v>0</v>
      </c>
      <c r="T157" s="154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145</v>
      </c>
      <c r="AT157" s="155" t="s">
        <v>141</v>
      </c>
      <c r="AU157" s="155" t="s">
        <v>146</v>
      </c>
      <c r="AY157" s="14" t="s">
        <v>139</v>
      </c>
      <c r="BE157" s="156">
        <f t="shared" si="24"/>
        <v>0</v>
      </c>
      <c r="BF157" s="156">
        <f t="shared" si="25"/>
        <v>0</v>
      </c>
      <c r="BG157" s="156">
        <f t="shared" si="26"/>
        <v>0</v>
      </c>
      <c r="BH157" s="156">
        <f t="shared" si="27"/>
        <v>0</v>
      </c>
      <c r="BI157" s="156">
        <f t="shared" si="28"/>
        <v>0</v>
      </c>
      <c r="BJ157" s="14" t="s">
        <v>146</v>
      </c>
      <c r="BK157" s="157">
        <f t="shared" si="29"/>
        <v>0</v>
      </c>
      <c r="BL157" s="14" t="s">
        <v>145</v>
      </c>
      <c r="BM157" s="155" t="s">
        <v>230</v>
      </c>
    </row>
    <row r="158" spans="1:65" s="2" customFormat="1" ht="24.15" customHeight="1">
      <c r="A158" s="26"/>
      <c r="B158" s="144"/>
      <c r="C158" s="145" t="s">
        <v>185</v>
      </c>
      <c r="D158" s="145" t="s">
        <v>141</v>
      </c>
      <c r="E158" s="146" t="s">
        <v>231</v>
      </c>
      <c r="F158" s="147" t="s">
        <v>232</v>
      </c>
      <c r="G158" s="148" t="s">
        <v>225</v>
      </c>
      <c r="H158" s="149">
        <v>151.66</v>
      </c>
      <c r="I158" s="149"/>
      <c r="J158" s="149">
        <f t="shared" si="20"/>
        <v>0</v>
      </c>
      <c r="K158" s="150"/>
      <c r="L158" s="27"/>
      <c r="M158" s="151" t="s">
        <v>1</v>
      </c>
      <c r="N158" s="152" t="s">
        <v>35</v>
      </c>
      <c r="O158" s="153">
        <v>0</v>
      </c>
      <c r="P158" s="153">
        <f t="shared" si="21"/>
        <v>0</v>
      </c>
      <c r="Q158" s="153">
        <v>0</v>
      </c>
      <c r="R158" s="153">
        <f t="shared" si="22"/>
        <v>0</v>
      </c>
      <c r="S158" s="153">
        <v>0</v>
      </c>
      <c r="T158" s="154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145</v>
      </c>
      <c r="AT158" s="155" t="s">
        <v>141</v>
      </c>
      <c r="AU158" s="155" t="s">
        <v>146</v>
      </c>
      <c r="AY158" s="14" t="s">
        <v>139</v>
      </c>
      <c r="BE158" s="156">
        <f t="shared" si="24"/>
        <v>0</v>
      </c>
      <c r="BF158" s="156">
        <f t="shared" si="25"/>
        <v>0</v>
      </c>
      <c r="BG158" s="156">
        <f t="shared" si="26"/>
        <v>0</v>
      </c>
      <c r="BH158" s="156">
        <f t="shared" si="27"/>
        <v>0</v>
      </c>
      <c r="BI158" s="156">
        <f t="shared" si="28"/>
        <v>0</v>
      </c>
      <c r="BJ158" s="14" t="s">
        <v>146</v>
      </c>
      <c r="BK158" s="157">
        <f t="shared" si="29"/>
        <v>0</v>
      </c>
      <c r="BL158" s="14" t="s">
        <v>145</v>
      </c>
      <c r="BM158" s="155" t="s">
        <v>233</v>
      </c>
    </row>
    <row r="159" spans="1:65" s="2" customFormat="1" ht="24.15" customHeight="1">
      <c r="A159" s="26"/>
      <c r="B159" s="144"/>
      <c r="C159" s="145" t="s">
        <v>234</v>
      </c>
      <c r="D159" s="145" t="s">
        <v>141</v>
      </c>
      <c r="E159" s="146" t="s">
        <v>235</v>
      </c>
      <c r="F159" s="147" t="s">
        <v>236</v>
      </c>
      <c r="G159" s="148" t="s">
        <v>225</v>
      </c>
      <c r="H159" s="149">
        <v>30.332000000000001</v>
      </c>
      <c r="I159" s="149"/>
      <c r="J159" s="149">
        <f t="shared" si="20"/>
        <v>0</v>
      </c>
      <c r="K159" s="150"/>
      <c r="L159" s="27"/>
      <c r="M159" s="151" t="s">
        <v>1</v>
      </c>
      <c r="N159" s="152" t="s">
        <v>35</v>
      </c>
      <c r="O159" s="153">
        <v>0</v>
      </c>
      <c r="P159" s="153">
        <f t="shared" si="21"/>
        <v>0</v>
      </c>
      <c r="Q159" s="153">
        <v>0</v>
      </c>
      <c r="R159" s="153">
        <f t="shared" si="22"/>
        <v>0</v>
      </c>
      <c r="S159" s="153">
        <v>0</v>
      </c>
      <c r="T159" s="154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145</v>
      </c>
      <c r="AT159" s="155" t="s">
        <v>141</v>
      </c>
      <c r="AU159" s="155" t="s">
        <v>146</v>
      </c>
      <c r="AY159" s="14" t="s">
        <v>139</v>
      </c>
      <c r="BE159" s="156">
        <f t="shared" si="24"/>
        <v>0</v>
      </c>
      <c r="BF159" s="156">
        <f t="shared" si="25"/>
        <v>0</v>
      </c>
      <c r="BG159" s="156">
        <f t="shared" si="26"/>
        <v>0</v>
      </c>
      <c r="BH159" s="156">
        <f t="shared" si="27"/>
        <v>0</v>
      </c>
      <c r="BI159" s="156">
        <f t="shared" si="28"/>
        <v>0</v>
      </c>
      <c r="BJ159" s="14" t="s">
        <v>146</v>
      </c>
      <c r="BK159" s="157">
        <f t="shared" si="29"/>
        <v>0</v>
      </c>
      <c r="BL159" s="14" t="s">
        <v>145</v>
      </c>
      <c r="BM159" s="155" t="s">
        <v>237</v>
      </c>
    </row>
    <row r="160" spans="1:65" s="2" customFormat="1" ht="16.5" customHeight="1">
      <c r="A160" s="26"/>
      <c r="B160" s="144"/>
      <c r="C160" s="145" t="s">
        <v>187</v>
      </c>
      <c r="D160" s="145" t="s">
        <v>141</v>
      </c>
      <c r="E160" s="146" t="s">
        <v>238</v>
      </c>
      <c r="F160" s="147" t="s">
        <v>239</v>
      </c>
      <c r="G160" s="148" t="s">
        <v>225</v>
      </c>
      <c r="H160" s="149">
        <v>30.332000000000001</v>
      </c>
      <c r="I160" s="149"/>
      <c r="J160" s="149">
        <f t="shared" si="20"/>
        <v>0</v>
      </c>
      <c r="K160" s="150"/>
      <c r="L160" s="27"/>
      <c r="M160" s="151" t="s">
        <v>1</v>
      </c>
      <c r="N160" s="152" t="s">
        <v>35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145</v>
      </c>
      <c r="AT160" s="155" t="s">
        <v>141</v>
      </c>
      <c r="AU160" s="155" t="s">
        <v>146</v>
      </c>
      <c r="AY160" s="14" t="s">
        <v>139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146</v>
      </c>
      <c r="BK160" s="157">
        <f t="shared" si="29"/>
        <v>0</v>
      </c>
      <c r="BL160" s="14" t="s">
        <v>145</v>
      </c>
      <c r="BM160" s="155" t="s">
        <v>240</v>
      </c>
    </row>
    <row r="161" spans="1:65" s="12" customFormat="1" ht="22.95" customHeight="1">
      <c r="B161" s="132"/>
      <c r="D161" s="133" t="s">
        <v>68</v>
      </c>
      <c r="E161" s="142" t="s">
        <v>241</v>
      </c>
      <c r="F161" s="142" t="s">
        <v>242</v>
      </c>
      <c r="J161" s="143">
        <f>BK161</f>
        <v>0</v>
      </c>
      <c r="L161" s="132"/>
      <c r="M161" s="136"/>
      <c r="N161" s="137"/>
      <c r="O161" s="137"/>
      <c r="P161" s="138">
        <f>P162</f>
        <v>0</v>
      </c>
      <c r="Q161" s="137"/>
      <c r="R161" s="138">
        <f>R162</f>
        <v>0</v>
      </c>
      <c r="S161" s="137"/>
      <c r="T161" s="139">
        <f>T162</f>
        <v>0</v>
      </c>
      <c r="AR161" s="133" t="s">
        <v>77</v>
      </c>
      <c r="AT161" s="140" t="s">
        <v>68</v>
      </c>
      <c r="AU161" s="140" t="s">
        <v>77</v>
      </c>
      <c r="AY161" s="133" t="s">
        <v>139</v>
      </c>
      <c r="BK161" s="141">
        <f>BK162</f>
        <v>0</v>
      </c>
    </row>
    <row r="162" spans="1:65" s="2" customFormat="1" ht="24.15" customHeight="1">
      <c r="A162" s="26"/>
      <c r="B162" s="144"/>
      <c r="C162" s="145" t="s">
        <v>243</v>
      </c>
      <c r="D162" s="145" t="s">
        <v>141</v>
      </c>
      <c r="E162" s="146" t="s">
        <v>244</v>
      </c>
      <c r="F162" s="147" t="s">
        <v>245</v>
      </c>
      <c r="G162" s="148" t="s">
        <v>225</v>
      </c>
      <c r="H162" s="149">
        <v>24.373999999999999</v>
      </c>
      <c r="I162" s="149"/>
      <c r="J162" s="149">
        <f>ROUND(I162*H162,3)</f>
        <v>0</v>
      </c>
      <c r="K162" s="150"/>
      <c r="L162" s="27"/>
      <c r="M162" s="151" t="s">
        <v>1</v>
      </c>
      <c r="N162" s="152" t="s">
        <v>35</v>
      </c>
      <c r="O162" s="153">
        <v>0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145</v>
      </c>
      <c r="AT162" s="155" t="s">
        <v>141</v>
      </c>
      <c r="AU162" s="155" t="s">
        <v>146</v>
      </c>
      <c r="AY162" s="14" t="s">
        <v>139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146</v>
      </c>
      <c r="BK162" s="157">
        <f>ROUND(I162*H162,3)</f>
        <v>0</v>
      </c>
      <c r="BL162" s="14" t="s">
        <v>145</v>
      </c>
      <c r="BM162" s="155" t="s">
        <v>246</v>
      </c>
    </row>
    <row r="163" spans="1:65" s="12" customFormat="1" ht="25.95" customHeight="1">
      <c r="B163" s="132"/>
      <c r="D163" s="133" t="s">
        <v>68</v>
      </c>
      <c r="E163" s="134" t="s">
        <v>247</v>
      </c>
      <c r="F163" s="134" t="s">
        <v>248</v>
      </c>
      <c r="J163" s="135">
        <f>BK163</f>
        <v>0</v>
      </c>
      <c r="L163" s="132"/>
      <c r="M163" s="136"/>
      <c r="N163" s="137"/>
      <c r="O163" s="137"/>
      <c r="P163" s="138">
        <f>P164+P169</f>
        <v>0</v>
      </c>
      <c r="Q163" s="137"/>
      <c r="R163" s="138">
        <f>R164+R169</f>
        <v>0</v>
      </c>
      <c r="S163" s="137"/>
      <c r="T163" s="139">
        <f>T164+T169</f>
        <v>0</v>
      </c>
      <c r="AR163" s="133" t="s">
        <v>146</v>
      </c>
      <c r="AT163" s="140" t="s">
        <v>68</v>
      </c>
      <c r="AU163" s="140" t="s">
        <v>69</v>
      </c>
      <c r="AY163" s="133" t="s">
        <v>139</v>
      </c>
      <c r="BK163" s="141">
        <f>BK164+BK169</f>
        <v>0</v>
      </c>
    </row>
    <row r="164" spans="1:65" s="12" customFormat="1" ht="22.95" customHeight="1">
      <c r="B164" s="132"/>
      <c r="D164" s="133" t="s">
        <v>68</v>
      </c>
      <c r="E164" s="142" t="s">
        <v>249</v>
      </c>
      <c r="F164" s="142" t="s">
        <v>250</v>
      </c>
      <c r="J164" s="143">
        <f>BK164</f>
        <v>0</v>
      </c>
      <c r="L164" s="132"/>
      <c r="M164" s="136"/>
      <c r="N164" s="137"/>
      <c r="O164" s="137"/>
      <c r="P164" s="138">
        <f>SUM(P165:P168)</f>
        <v>0</v>
      </c>
      <c r="Q164" s="137"/>
      <c r="R164" s="138">
        <f>SUM(R165:R168)</f>
        <v>0</v>
      </c>
      <c r="S164" s="137"/>
      <c r="T164" s="139">
        <f>SUM(T165:T168)</f>
        <v>0</v>
      </c>
      <c r="AR164" s="133" t="s">
        <v>146</v>
      </c>
      <c r="AT164" s="140" t="s">
        <v>68</v>
      </c>
      <c r="AU164" s="140" t="s">
        <v>77</v>
      </c>
      <c r="AY164" s="133" t="s">
        <v>139</v>
      </c>
      <c r="BK164" s="141">
        <f>SUM(BK165:BK168)</f>
        <v>0</v>
      </c>
    </row>
    <row r="165" spans="1:65" s="2" customFormat="1" ht="24.15" customHeight="1">
      <c r="A165" s="26"/>
      <c r="B165" s="144"/>
      <c r="C165" s="145" t="s">
        <v>192</v>
      </c>
      <c r="D165" s="145" t="s">
        <v>141</v>
      </c>
      <c r="E165" s="146" t="s">
        <v>251</v>
      </c>
      <c r="F165" s="147" t="s">
        <v>252</v>
      </c>
      <c r="G165" s="148" t="s">
        <v>144</v>
      </c>
      <c r="H165" s="149">
        <v>19.25</v>
      </c>
      <c r="I165" s="149"/>
      <c r="J165" s="149">
        <f>ROUND(I165*H165,3)</f>
        <v>0</v>
      </c>
      <c r="K165" s="150"/>
      <c r="L165" s="27"/>
      <c r="M165" s="151" t="s">
        <v>1</v>
      </c>
      <c r="N165" s="152" t="s">
        <v>35</v>
      </c>
      <c r="O165" s="153">
        <v>0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172</v>
      </c>
      <c r="AT165" s="155" t="s">
        <v>141</v>
      </c>
      <c r="AU165" s="155" t="s">
        <v>146</v>
      </c>
      <c r="AY165" s="14" t="s">
        <v>139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146</v>
      </c>
      <c r="BK165" s="157">
        <f>ROUND(I165*H165,3)</f>
        <v>0</v>
      </c>
      <c r="BL165" s="14" t="s">
        <v>172</v>
      </c>
      <c r="BM165" s="155" t="s">
        <v>253</v>
      </c>
    </row>
    <row r="166" spans="1:65" s="2" customFormat="1" ht="16.5" customHeight="1">
      <c r="A166" s="26"/>
      <c r="B166" s="144"/>
      <c r="C166" s="158" t="s">
        <v>254</v>
      </c>
      <c r="D166" s="158" t="s">
        <v>169</v>
      </c>
      <c r="E166" s="159" t="s">
        <v>255</v>
      </c>
      <c r="F166" s="160" t="s">
        <v>256</v>
      </c>
      <c r="G166" s="161" t="s">
        <v>144</v>
      </c>
      <c r="H166" s="162">
        <v>22.138000000000002</v>
      </c>
      <c r="I166" s="162"/>
      <c r="J166" s="162">
        <f>ROUND(I166*H166,3)</f>
        <v>0</v>
      </c>
      <c r="K166" s="163"/>
      <c r="L166" s="164"/>
      <c r="M166" s="165" t="s">
        <v>1</v>
      </c>
      <c r="N166" s="166" t="s">
        <v>35</v>
      </c>
      <c r="O166" s="153">
        <v>0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195</v>
      </c>
      <c r="AT166" s="155" t="s">
        <v>169</v>
      </c>
      <c r="AU166" s="155" t="s">
        <v>146</v>
      </c>
      <c r="AY166" s="14" t="s">
        <v>139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146</v>
      </c>
      <c r="BK166" s="157">
        <f>ROUND(I166*H166,3)</f>
        <v>0</v>
      </c>
      <c r="BL166" s="14" t="s">
        <v>172</v>
      </c>
      <c r="BM166" s="155" t="s">
        <v>257</v>
      </c>
    </row>
    <row r="167" spans="1:65" s="2" customFormat="1" ht="37.950000000000003" customHeight="1">
      <c r="A167" s="26"/>
      <c r="B167" s="144"/>
      <c r="C167" s="145" t="s">
        <v>195</v>
      </c>
      <c r="D167" s="145" t="s">
        <v>141</v>
      </c>
      <c r="E167" s="146" t="s">
        <v>258</v>
      </c>
      <c r="F167" s="147" t="s">
        <v>259</v>
      </c>
      <c r="G167" s="148" t="s">
        <v>144</v>
      </c>
      <c r="H167" s="149">
        <v>69.3</v>
      </c>
      <c r="I167" s="149"/>
      <c r="J167" s="149">
        <f>ROUND(I167*H167,3)</f>
        <v>0</v>
      </c>
      <c r="K167" s="150"/>
      <c r="L167" s="27"/>
      <c r="M167" s="151" t="s">
        <v>1</v>
      </c>
      <c r="N167" s="152" t="s">
        <v>35</v>
      </c>
      <c r="O167" s="153">
        <v>0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172</v>
      </c>
      <c r="AT167" s="155" t="s">
        <v>141</v>
      </c>
      <c r="AU167" s="155" t="s">
        <v>146</v>
      </c>
      <c r="AY167" s="14" t="s">
        <v>139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146</v>
      </c>
      <c r="BK167" s="157">
        <f>ROUND(I167*H167,3)</f>
        <v>0</v>
      </c>
      <c r="BL167" s="14" t="s">
        <v>172</v>
      </c>
      <c r="BM167" s="155" t="s">
        <v>260</v>
      </c>
    </row>
    <row r="168" spans="1:65" s="2" customFormat="1" ht="24.15" customHeight="1">
      <c r="A168" s="26"/>
      <c r="B168" s="144"/>
      <c r="C168" s="145" t="s">
        <v>261</v>
      </c>
      <c r="D168" s="145" t="s">
        <v>141</v>
      </c>
      <c r="E168" s="146" t="s">
        <v>262</v>
      </c>
      <c r="F168" s="147" t="s">
        <v>263</v>
      </c>
      <c r="G168" s="148" t="s">
        <v>225</v>
      </c>
      <c r="H168" s="149">
        <v>0.159</v>
      </c>
      <c r="I168" s="149"/>
      <c r="J168" s="149">
        <f>ROUND(I168*H168,3)</f>
        <v>0</v>
      </c>
      <c r="K168" s="150"/>
      <c r="L168" s="27"/>
      <c r="M168" s="151" t="s">
        <v>1</v>
      </c>
      <c r="N168" s="152" t="s">
        <v>35</v>
      </c>
      <c r="O168" s="153">
        <v>0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172</v>
      </c>
      <c r="AT168" s="155" t="s">
        <v>141</v>
      </c>
      <c r="AU168" s="155" t="s">
        <v>146</v>
      </c>
      <c r="AY168" s="14" t="s">
        <v>139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146</v>
      </c>
      <c r="BK168" s="157">
        <f>ROUND(I168*H168,3)</f>
        <v>0</v>
      </c>
      <c r="BL168" s="14" t="s">
        <v>172</v>
      </c>
      <c r="BM168" s="155" t="s">
        <v>264</v>
      </c>
    </row>
    <row r="169" spans="1:65" s="12" customFormat="1" ht="22.95" customHeight="1">
      <c r="B169" s="132"/>
      <c r="D169" s="133" t="s">
        <v>68</v>
      </c>
      <c r="E169" s="142" t="s">
        <v>265</v>
      </c>
      <c r="F169" s="142" t="s">
        <v>266</v>
      </c>
      <c r="J169" s="143">
        <f>BK169</f>
        <v>0</v>
      </c>
      <c r="L169" s="132"/>
      <c r="M169" s="136"/>
      <c r="N169" s="137"/>
      <c r="O169" s="137"/>
      <c r="P169" s="138">
        <f>P170</f>
        <v>0</v>
      </c>
      <c r="Q169" s="137"/>
      <c r="R169" s="138">
        <f>R170</f>
        <v>0</v>
      </c>
      <c r="S169" s="137"/>
      <c r="T169" s="139">
        <f>T170</f>
        <v>0</v>
      </c>
      <c r="AR169" s="133" t="s">
        <v>146</v>
      </c>
      <c r="AT169" s="140" t="s">
        <v>68</v>
      </c>
      <c r="AU169" s="140" t="s">
        <v>77</v>
      </c>
      <c r="AY169" s="133" t="s">
        <v>139</v>
      </c>
      <c r="BK169" s="141">
        <f>BK170</f>
        <v>0</v>
      </c>
    </row>
    <row r="170" spans="1:65" s="2" customFormat="1" ht="24.15" customHeight="1">
      <c r="A170" s="26"/>
      <c r="B170" s="144"/>
      <c r="C170" s="145" t="s">
        <v>199</v>
      </c>
      <c r="D170" s="145" t="s">
        <v>141</v>
      </c>
      <c r="E170" s="146" t="s">
        <v>267</v>
      </c>
      <c r="F170" s="147" t="s">
        <v>268</v>
      </c>
      <c r="G170" s="148" t="s">
        <v>202</v>
      </c>
      <c r="H170" s="149">
        <v>13.7</v>
      </c>
      <c r="I170" s="149"/>
      <c r="J170" s="149">
        <f>ROUND(I170*H170,3)</f>
        <v>0</v>
      </c>
      <c r="K170" s="150"/>
      <c r="L170" s="27"/>
      <c r="M170" s="151" t="s">
        <v>1</v>
      </c>
      <c r="N170" s="152" t="s">
        <v>35</v>
      </c>
      <c r="O170" s="153">
        <v>0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172</v>
      </c>
      <c r="AT170" s="155" t="s">
        <v>141</v>
      </c>
      <c r="AU170" s="155" t="s">
        <v>146</v>
      </c>
      <c r="AY170" s="14" t="s">
        <v>139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146</v>
      </c>
      <c r="BK170" s="157">
        <f>ROUND(I170*H170,3)</f>
        <v>0</v>
      </c>
      <c r="BL170" s="14" t="s">
        <v>172</v>
      </c>
      <c r="BM170" s="155" t="s">
        <v>269</v>
      </c>
    </row>
    <row r="171" spans="1:65" s="12" customFormat="1" ht="25.95" customHeight="1">
      <c r="B171" s="132"/>
      <c r="D171" s="133" t="s">
        <v>68</v>
      </c>
      <c r="E171" s="134" t="s">
        <v>169</v>
      </c>
      <c r="F171" s="134" t="s">
        <v>270</v>
      </c>
      <c r="J171" s="135">
        <f>BK171</f>
        <v>0</v>
      </c>
      <c r="L171" s="132"/>
      <c r="M171" s="136"/>
      <c r="N171" s="137"/>
      <c r="O171" s="137"/>
      <c r="P171" s="138">
        <f>P172</f>
        <v>0</v>
      </c>
      <c r="Q171" s="137"/>
      <c r="R171" s="138">
        <f>R172</f>
        <v>0</v>
      </c>
      <c r="S171" s="137"/>
      <c r="T171" s="139">
        <f>T172</f>
        <v>0</v>
      </c>
      <c r="AR171" s="133" t="s">
        <v>150</v>
      </c>
      <c r="AT171" s="140" t="s">
        <v>68</v>
      </c>
      <c r="AU171" s="140" t="s">
        <v>69</v>
      </c>
      <c r="AY171" s="133" t="s">
        <v>139</v>
      </c>
      <c r="BK171" s="141">
        <f>BK172</f>
        <v>0</v>
      </c>
    </row>
    <row r="172" spans="1:65" s="12" customFormat="1" ht="22.95" customHeight="1">
      <c r="B172" s="132"/>
      <c r="D172" s="133" t="s">
        <v>68</v>
      </c>
      <c r="E172" s="142" t="s">
        <v>271</v>
      </c>
      <c r="F172" s="142" t="s">
        <v>272</v>
      </c>
      <c r="J172" s="143">
        <f>BK172</f>
        <v>0</v>
      </c>
      <c r="L172" s="132"/>
      <c r="M172" s="136"/>
      <c r="N172" s="137"/>
      <c r="O172" s="137"/>
      <c r="P172" s="138">
        <f>P173</f>
        <v>0</v>
      </c>
      <c r="Q172" s="137"/>
      <c r="R172" s="138">
        <f>R173</f>
        <v>0</v>
      </c>
      <c r="S172" s="137"/>
      <c r="T172" s="139">
        <f>T173</f>
        <v>0</v>
      </c>
      <c r="AR172" s="133" t="s">
        <v>150</v>
      </c>
      <c r="AT172" s="140" t="s">
        <v>68</v>
      </c>
      <c r="AU172" s="140" t="s">
        <v>77</v>
      </c>
      <c r="AY172" s="133" t="s">
        <v>139</v>
      </c>
      <c r="BK172" s="141">
        <f>BK173</f>
        <v>0</v>
      </c>
    </row>
    <row r="173" spans="1:65" s="2" customFormat="1" ht="16.5" customHeight="1">
      <c r="A173" s="26"/>
      <c r="B173" s="144"/>
      <c r="C173" s="145" t="s">
        <v>273</v>
      </c>
      <c r="D173" s="145" t="s">
        <v>141</v>
      </c>
      <c r="E173" s="146" t="s">
        <v>274</v>
      </c>
      <c r="F173" s="147" t="s">
        <v>275</v>
      </c>
      <c r="G173" s="148" t="s">
        <v>214</v>
      </c>
      <c r="H173" s="149">
        <v>1</v>
      </c>
      <c r="I173" s="149"/>
      <c r="J173" s="149">
        <f>ROUND(I173*H173,3)</f>
        <v>0</v>
      </c>
      <c r="K173" s="150"/>
      <c r="L173" s="27"/>
      <c r="M173" s="167" t="s">
        <v>1</v>
      </c>
      <c r="N173" s="168" t="s">
        <v>35</v>
      </c>
      <c r="O173" s="169">
        <v>0</v>
      </c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260</v>
      </c>
      <c r="AT173" s="155" t="s">
        <v>141</v>
      </c>
      <c r="AU173" s="155" t="s">
        <v>146</v>
      </c>
      <c r="AY173" s="14" t="s">
        <v>139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146</v>
      </c>
      <c r="BK173" s="157">
        <f>ROUND(I173*H173,3)</f>
        <v>0</v>
      </c>
      <c r="BL173" s="14" t="s">
        <v>260</v>
      </c>
      <c r="BM173" s="155" t="s">
        <v>276</v>
      </c>
    </row>
    <row r="174" spans="1:65" s="2" customFormat="1" ht="6.9" customHeight="1">
      <c r="A174" s="26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27"/>
      <c r="M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</sheetData>
  <autoFilter ref="C126:K173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67"/>
  <sheetViews>
    <sheetView showGridLines="0" workbookViewId="0">
      <selection activeCell="W146" sqref="W14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277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ROUND(J123,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ROUND((SUM(BE123:BE166)),  2)</f>
        <v>0</v>
      </c>
      <c r="G33" s="98"/>
      <c r="H33" s="98"/>
      <c r="I33" s="99">
        <v>0.2</v>
      </c>
      <c r="J33" s="97">
        <f>ROUND(((SUM(BE123:BE166))*I33),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ROUND((SUM(BF123:BF166)),  2)</f>
        <v>0</v>
      </c>
      <c r="G34" s="26"/>
      <c r="H34" s="26"/>
      <c r="I34" s="101">
        <v>0.2</v>
      </c>
      <c r="J34" s="100">
        <f>ROUND(((SUM(BF123:BF166))*I34),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ROUND((SUM(BG123:BG166)),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ROUND((SUM(BH123:BH166)),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ROUND((SUM(BI123:BI166)),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01a - Výmena výplňových konštrukcií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J123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114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95" customHeight="1">
      <c r="B98" s="117"/>
      <c r="D98" s="118" t="s">
        <v>118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95" customHeight="1">
      <c r="B99" s="117"/>
      <c r="D99" s="118" t="s">
        <v>119</v>
      </c>
      <c r="E99" s="119"/>
      <c r="F99" s="119"/>
      <c r="G99" s="119"/>
      <c r="H99" s="119"/>
      <c r="I99" s="119"/>
      <c r="J99" s="120">
        <f>J137</f>
        <v>0</v>
      </c>
      <c r="L99" s="117"/>
    </row>
    <row r="100" spans="1:31" s="9" customFormat="1" ht="24.9" customHeight="1">
      <c r="B100" s="113"/>
      <c r="D100" s="114" t="s">
        <v>120</v>
      </c>
      <c r="E100" s="115"/>
      <c r="F100" s="115"/>
      <c r="G100" s="115"/>
      <c r="H100" s="115"/>
      <c r="I100" s="115"/>
      <c r="J100" s="116">
        <f>J139</f>
        <v>0</v>
      </c>
      <c r="L100" s="113"/>
    </row>
    <row r="101" spans="1:31" s="10" customFormat="1" ht="19.95" customHeight="1">
      <c r="B101" s="117"/>
      <c r="D101" s="118" t="s">
        <v>122</v>
      </c>
      <c r="E101" s="119"/>
      <c r="F101" s="119"/>
      <c r="G101" s="119"/>
      <c r="H101" s="119"/>
      <c r="I101" s="119"/>
      <c r="J101" s="120">
        <f>J140</f>
        <v>0</v>
      </c>
      <c r="L101" s="117"/>
    </row>
    <row r="102" spans="1:31" s="10" customFormat="1" ht="19.95" customHeight="1">
      <c r="B102" s="117"/>
      <c r="D102" s="118" t="s">
        <v>278</v>
      </c>
      <c r="E102" s="119"/>
      <c r="F102" s="119"/>
      <c r="G102" s="119"/>
      <c r="H102" s="119"/>
      <c r="I102" s="119"/>
      <c r="J102" s="120">
        <f>J144</f>
        <v>0</v>
      </c>
      <c r="L102" s="117"/>
    </row>
    <row r="103" spans="1:31" s="10" customFormat="1" ht="19.95" customHeight="1">
      <c r="B103" s="117"/>
      <c r="D103" s="118" t="s">
        <v>279</v>
      </c>
      <c r="E103" s="119"/>
      <c r="F103" s="119"/>
      <c r="G103" s="119"/>
      <c r="H103" s="119"/>
      <c r="I103" s="119"/>
      <c r="J103" s="120">
        <f>J158</f>
        <v>0</v>
      </c>
      <c r="L103" s="117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" customHeight="1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" customHeight="1">
      <c r="A110" s="26"/>
      <c r="B110" s="27"/>
      <c r="C110" s="18" t="s">
        <v>125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12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21" t="str">
        <f>E7</f>
        <v>Obecný úrad Skároš</v>
      </c>
      <c r="F113" s="222"/>
      <c r="G113" s="222"/>
      <c r="H113" s="222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107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7" t="str">
        <f>E9</f>
        <v>01a - Výmena výplňových konštrukcií</v>
      </c>
      <c r="F115" s="220"/>
      <c r="G115" s="220"/>
      <c r="H115" s="220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 xml:space="preserve"> </v>
      </c>
      <c r="G117" s="26"/>
      <c r="H117" s="26"/>
      <c r="I117" s="23" t="s">
        <v>18</v>
      </c>
      <c r="J117" s="52" t="str">
        <f>IF(J12="","",J12)</f>
        <v>8. 12. 2021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20</v>
      </c>
      <c r="D119" s="26"/>
      <c r="E119" s="26"/>
      <c r="F119" s="21" t="str">
        <f>E15</f>
        <v xml:space="preserve"> </v>
      </c>
      <c r="G119" s="26"/>
      <c r="H119" s="26"/>
      <c r="I119" s="23" t="s">
        <v>24</v>
      </c>
      <c r="J119" s="24" t="str">
        <f>E21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15" customHeight="1">
      <c r="A120" s="26"/>
      <c r="B120" s="27"/>
      <c r="C120" s="23" t="s">
        <v>23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27</v>
      </c>
      <c r="J120" s="24" t="str">
        <f>E24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1"/>
      <c r="B122" s="122"/>
      <c r="C122" s="123" t="s">
        <v>126</v>
      </c>
      <c r="D122" s="124" t="s">
        <v>54</v>
      </c>
      <c r="E122" s="124" t="s">
        <v>50</v>
      </c>
      <c r="F122" s="124" t="s">
        <v>51</v>
      </c>
      <c r="G122" s="124" t="s">
        <v>127</v>
      </c>
      <c r="H122" s="124" t="s">
        <v>128</v>
      </c>
      <c r="I122" s="124" t="s">
        <v>129</v>
      </c>
      <c r="J122" s="125" t="s">
        <v>111</v>
      </c>
      <c r="K122" s="126" t="s">
        <v>130</v>
      </c>
      <c r="L122" s="127"/>
      <c r="M122" s="59" t="s">
        <v>1</v>
      </c>
      <c r="N122" s="60" t="s">
        <v>33</v>
      </c>
      <c r="O122" s="60" t="s">
        <v>131</v>
      </c>
      <c r="P122" s="60" t="s">
        <v>132</v>
      </c>
      <c r="Q122" s="60" t="s">
        <v>133</v>
      </c>
      <c r="R122" s="60" t="s">
        <v>134</v>
      </c>
      <c r="S122" s="60" t="s">
        <v>135</v>
      </c>
      <c r="T122" s="61" t="s">
        <v>136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5" customHeight="1">
      <c r="A123" s="26"/>
      <c r="B123" s="27"/>
      <c r="C123" s="66" t="s">
        <v>112</v>
      </c>
      <c r="D123" s="26"/>
      <c r="E123" s="26"/>
      <c r="F123" s="26"/>
      <c r="G123" s="26"/>
      <c r="H123" s="26"/>
      <c r="I123" s="26"/>
      <c r="J123" s="128">
        <f>BK123</f>
        <v>0</v>
      </c>
      <c r="K123" s="26"/>
      <c r="L123" s="27"/>
      <c r="M123" s="62"/>
      <c r="N123" s="53"/>
      <c r="O123" s="63"/>
      <c r="P123" s="129">
        <f>P124+P139</f>
        <v>0</v>
      </c>
      <c r="Q123" s="63"/>
      <c r="R123" s="129">
        <f>R124+R139</f>
        <v>0</v>
      </c>
      <c r="S123" s="63"/>
      <c r="T123" s="130">
        <f>T124+T139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68</v>
      </c>
      <c r="AU123" s="14" t="s">
        <v>113</v>
      </c>
      <c r="BK123" s="131">
        <f>BK124+BK139</f>
        <v>0</v>
      </c>
    </row>
    <row r="124" spans="1:65" s="12" customFormat="1" ht="25.95" customHeight="1">
      <c r="B124" s="132"/>
      <c r="D124" s="133" t="s">
        <v>68</v>
      </c>
      <c r="E124" s="134" t="s">
        <v>137</v>
      </c>
      <c r="F124" s="134" t="s">
        <v>138</v>
      </c>
      <c r="J124" s="135">
        <f>BK124</f>
        <v>0</v>
      </c>
      <c r="L124" s="132"/>
      <c r="M124" s="136"/>
      <c r="N124" s="137"/>
      <c r="O124" s="137"/>
      <c r="P124" s="138">
        <f>P125+P137</f>
        <v>0</v>
      </c>
      <c r="Q124" s="137"/>
      <c r="R124" s="138">
        <f>R125+R137</f>
        <v>0</v>
      </c>
      <c r="S124" s="137"/>
      <c r="T124" s="139">
        <f>T125+T137</f>
        <v>0</v>
      </c>
      <c r="AR124" s="133" t="s">
        <v>77</v>
      </c>
      <c r="AT124" s="140" t="s">
        <v>68</v>
      </c>
      <c r="AU124" s="140" t="s">
        <v>69</v>
      </c>
      <c r="AY124" s="133" t="s">
        <v>139</v>
      </c>
      <c r="BK124" s="141">
        <f>BK125+BK137</f>
        <v>0</v>
      </c>
    </row>
    <row r="125" spans="1:65" s="12" customFormat="1" ht="22.95" customHeight="1">
      <c r="B125" s="132"/>
      <c r="D125" s="133" t="s">
        <v>68</v>
      </c>
      <c r="E125" s="142" t="s">
        <v>174</v>
      </c>
      <c r="F125" s="142" t="s">
        <v>188</v>
      </c>
      <c r="J125" s="143">
        <f>BK125</f>
        <v>0</v>
      </c>
      <c r="L125" s="132"/>
      <c r="M125" s="136"/>
      <c r="N125" s="137"/>
      <c r="O125" s="137"/>
      <c r="P125" s="138">
        <f>SUM(P126:P136)</f>
        <v>0</v>
      </c>
      <c r="Q125" s="137"/>
      <c r="R125" s="138">
        <f>SUM(R126:R136)</f>
        <v>0</v>
      </c>
      <c r="S125" s="137"/>
      <c r="T125" s="139">
        <f>SUM(T126:T136)</f>
        <v>0</v>
      </c>
      <c r="AR125" s="133" t="s">
        <v>77</v>
      </c>
      <c r="AT125" s="140" t="s">
        <v>68</v>
      </c>
      <c r="AU125" s="140" t="s">
        <v>77</v>
      </c>
      <c r="AY125" s="133" t="s">
        <v>139</v>
      </c>
      <c r="BK125" s="141">
        <f>SUM(BK126:BK136)</f>
        <v>0</v>
      </c>
    </row>
    <row r="126" spans="1:65" s="2" customFormat="1" ht="16.5" customHeight="1">
      <c r="A126" s="26"/>
      <c r="B126" s="144"/>
      <c r="C126" s="145" t="s">
        <v>77</v>
      </c>
      <c r="D126" s="145" t="s">
        <v>141</v>
      </c>
      <c r="E126" s="146" t="s">
        <v>205</v>
      </c>
      <c r="F126" s="147" t="s">
        <v>206</v>
      </c>
      <c r="G126" s="148" t="s">
        <v>202</v>
      </c>
      <c r="H126" s="149">
        <v>89.74</v>
      </c>
      <c r="I126" s="149"/>
      <c r="J126" s="149">
        <f t="shared" ref="J126:J136" si="0">ROUND(I126*H126,3)</f>
        <v>0</v>
      </c>
      <c r="K126" s="150"/>
      <c r="L126" s="27"/>
      <c r="M126" s="151" t="s">
        <v>1</v>
      </c>
      <c r="N126" s="152" t="s">
        <v>35</v>
      </c>
      <c r="O126" s="153">
        <v>0</v>
      </c>
      <c r="P126" s="153">
        <f t="shared" ref="P126:P136" si="1">O126*H126</f>
        <v>0</v>
      </c>
      <c r="Q126" s="153">
        <v>0</v>
      </c>
      <c r="R126" s="153">
        <f t="shared" ref="R126:R136" si="2">Q126*H126</f>
        <v>0</v>
      </c>
      <c r="S126" s="153">
        <v>0</v>
      </c>
      <c r="T126" s="154">
        <f t="shared" ref="T126:T136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146</v>
      </c>
      <c r="AY126" s="14" t="s">
        <v>139</v>
      </c>
      <c r="BE126" s="156">
        <f t="shared" ref="BE126:BE136" si="4">IF(N126="základná",J126,0)</f>
        <v>0</v>
      </c>
      <c r="BF126" s="156">
        <f t="shared" ref="BF126:BF136" si="5">IF(N126="znížená",J126,0)</f>
        <v>0</v>
      </c>
      <c r="BG126" s="156">
        <f t="shared" ref="BG126:BG136" si="6">IF(N126="zákl. prenesená",J126,0)</f>
        <v>0</v>
      </c>
      <c r="BH126" s="156">
        <f t="shared" ref="BH126:BH136" si="7">IF(N126="zníž. prenesená",J126,0)</f>
        <v>0</v>
      </c>
      <c r="BI126" s="156">
        <f t="shared" ref="BI126:BI136" si="8">IF(N126="nulová",J126,0)</f>
        <v>0</v>
      </c>
      <c r="BJ126" s="14" t="s">
        <v>146</v>
      </c>
      <c r="BK126" s="157">
        <f t="shared" ref="BK126:BK136" si="9">ROUND(I126*H126,3)</f>
        <v>0</v>
      </c>
      <c r="BL126" s="14" t="s">
        <v>145</v>
      </c>
      <c r="BM126" s="155" t="s">
        <v>146</v>
      </c>
    </row>
    <row r="127" spans="1:65" s="2" customFormat="1" ht="16.5" customHeight="1">
      <c r="A127" s="26"/>
      <c r="B127" s="144"/>
      <c r="C127" s="145" t="s">
        <v>146</v>
      </c>
      <c r="D127" s="145" t="s">
        <v>141</v>
      </c>
      <c r="E127" s="146" t="s">
        <v>208</v>
      </c>
      <c r="F127" s="147" t="s">
        <v>209</v>
      </c>
      <c r="G127" s="148" t="s">
        <v>202</v>
      </c>
      <c r="H127" s="149">
        <v>21.35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35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146</v>
      </c>
      <c r="AY127" s="14" t="s">
        <v>139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146</v>
      </c>
      <c r="BK127" s="157">
        <f t="shared" si="9"/>
        <v>0</v>
      </c>
      <c r="BL127" s="14" t="s">
        <v>145</v>
      </c>
      <c r="BM127" s="155" t="s">
        <v>145</v>
      </c>
    </row>
    <row r="128" spans="1:65" s="2" customFormat="1" ht="24.15" customHeight="1">
      <c r="A128" s="26"/>
      <c r="B128" s="144"/>
      <c r="C128" s="145" t="s">
        <v>150</v>
      </c>
      <c r="D128" s="145" t="s">
        <v>141</v>
      </c>
      <c r="E128" s="146" t="s">
        <v>280</v>
      </c>
      <c r="F128" s="147" t="s">
        <v>281</v>
      </c>
      <c r="G128" s="148" t="s">
        <v>202</v>
      </c>
      <c r="H128" s="149">
        <v>5.84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35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146</v>
      </c>
      <c r="AY128" s="14" t="s">
        <v>139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146</v>
      </c>
      <c r="BK128" s="157">
        <f t="shared" si="9"/>
        <v>0</v>
      </c>
      <c r="BL128" s="14" t="s">
        <v>145</v>
      </c>
      <c r="BM128" s="155" t="s">
        <v>153</v>
      </c>
    </row>
    <row r="129" spans="1:65" s="2" customFormat="1" ht="21.75" customHeight="1">
      <c r="A129" s="26"/>
      <c r="B129" s="144"/>
      <c r="C129" s="145" t="s">
        <v>145</v>
      </c>
      <c r="D129" s="145" t="s">
        <v>141</v>
      </c>
      <c r="E129" s="146" t="s">
        <v>282</v>
      </c>
      <c r="F129" s="147" t="s">
        <v>283</v>
      </c>
      <c r="G129" s="148" t="s">
        <v>144</v>
      </c>
      <c r="H129" s="149">
        <v>7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35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145</v>
      </c>
      <c r="AT129" s="155" t="s">
        <v>141</v>
      </c>
      <c r="AU129" s="155" t="s">
        <v>146</v>
      </c>
      <c r="AY129" s="14" t="s">
        <v>139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146</v>
      </c>
      <c r="BK129" s="157">
        <f t="shared" si="9"/>
        <v>0</v>
      </c>
      <c r="BL129" s="14" t="s">
        <v>145</v>
      </c>
      <c r="BM129" s="155" t="s">
        <v>156</v>
      </c>
    </row>
    <row r="130" spans="1:65" s="2" customFormat="1" ht="21.75" customHeight="1">
      <c r="A130" s="26"/>
      <c r="B130" s="144"/>
      <c r="C130" s="145" t="s">
        <v>157</v>
      </c>
      <c r="D130" s="145" t="s">
        <v>141</v>
      </c>
      <c r="E130" s="146" t="s">
        <v>284</v>
      </c>
      <c r="F130" s="147" t="s">
        <v>285</v>
      </c>
      <c r="G130" s="148" t="s">
        <v>202</v>
      </c>
      <c r="H130" s="149">
        <v>65.400000000000006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35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146</v>
      </c>
      <c r="AY130" s="14" t="s">
        <v>139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146</v>
      </c>
      <c r="BK130" s="157">
        <f t="shared" si="9"/>
        <v>0</v>
      </c>
      <c r="BL130" s="14" t="s">
        <v>145</v>
      </c>
      <c r="BM130" s="155" t="s">
        <v>160</v>
      </c>
    </row>
    <row r="131" spans="1:65" s="2" customFormat="1" ht="24.15" customHeight="1">
      <c r="A131" s="26"/>
      <c r="B131" s="144"/>
      <c r="C131" s="145" t="s">
        <v>153</v>
      </c>
      <c r="D131" s="145" t="s">
        <v>141</v>
      </c>
      <c r="E131" s="146" t="s">
        <v>286</v>
      </c>
      <c r="F131" s="147" t="s">
        <v>287</v>
      </c>
      <c r="G131" s="148" t="s">
        <v>202</v>
      </c>
      <c r="H131" s="149">
        <v>24.34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146</v>
      </c>
      <c r="AY131" s="14" t="s">
        <v>139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146</v>
      </c>
      <c r="BK131" s="157">
        <f t="shared" si="9"/>
        <v>0</v>
      </c>
      <c r="BL131" s="14" t="s">
        <v>145</v>
      </c>
      <c r="BM131" s="155" t="s">
        <v>163</v>
      </c>
    </row>
    <row r="132" spans="1:65" s="2" customFormat="1" ht="24.15" customHeight="1">
      <c r="A132" s="26"/>
      <c r="B132" s="144"/>
      <c r="C132" s="145" t="s">
        <v>165</v>
      </c>
      <c r="D132" s="145" t="s">
        <v>141</v>
      </c>
      <c r="E132" s="146" t="s">
        <v>223</v>
      </c>
      <c r="F132" s="147" t="s">
        <v>224</v>
      </c>
      <c r="G132" s="148" t="s">
        <v>225</v>
      </c>
      <c r="H132" s="149">
        <v>1.2929999999999999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146</v>
      </c>
      <c r="AY132" s="14" t="s">
        <v>139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146</v>
      </c>
      <c r="BK132" s="157">
        <f t="shared" si="9"/>
        <v>0</v>
      </c>
      <c r="BL132" s="14" t="s">
        <v>145</v>
      </c>
      <c r="BM132" s="155" t="s">
        <v>168</v>
      </c>
    </row>
    <row r="133" spans="1:65" s="2" customFormat="1" ht="21.75" customHeight="1">
      <c r="A133" s="26"/>
      <c r="B133" s="144"/>
      <c r="C133" s="145" t="s">
        <v>156</v>
      </c>
      <c r="D133" s="145" t="s">
        <v>141</v>
      </c>
      <c r="E133" s="146" t="s">
        <v>228</v>
      </c>
      <c r="F133" s="147" t="s">
        <v>229</v>
      </c>
      <c r="G133" s="148" t="s">
        <v>225</v>
      </c>
      <c r="H133" s="149">
        <v>1.2929999999999999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35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146</v>
      </c>
      <c r="AY133" s="14" t="s">
        <v>139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146</v>
      </c>
      <c r="BK133" s="157">
        <f t="shared" si="9"/>
        <v>0</v>
      </c>
      <c r="BL133" s="14" t="s">
        <v>145</v>
      </c>
      <c r="BM133" s="155" t="s">
        <v>172</v>
      </c>
    </row>
    <row r="134" spans="1:65" s="2" customFormat="1" ht="24.15" customHeight="1">
      <c r="A134" s="26"/>
      <c r="B134" s="144"/>
      <c r="C134" s="145" t="s">
        <v>174</v>
      </c>
      <c r="D134" s="145" t="s">
        <v>141</v>
      </c>
      <c r="E134" s="146" t="s">
        <v>231</v>
      </c>
      <c r="F134" s="147" t="s">
        <v>232</v>
      </c>
      <c r="G134" s="148" t="s">
        <v>225</v>
      </c>
      <c r="H134" s="149">
        <v>6.4649999999999999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146</v>
      </c>
      <c r="AY134" s="14" t="s">
        <v>139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146</v>
      </c>
      <c r="BK134" s="157">
        <f t="shared" si="9"/>
        <v>0</v>
      </c>
      <c r="BL134" s="14" t="s">
        <v>145</v>
      </c>
      <c r="BM134" s="155" t="s">
        <v>176</v>
      </c>
    </row>
    <row r="135" spans="1:65" s="2" customFormat="1" ht="24.15" customHeight="1">
      <c r="A135" s="26"/>
      <c r="B135" s="144"/>
      <c r="C135" s="145" t="s">
        <v>160</v>
      </c>
      <c r="D135" s="145" t="s">
        <v>141</v>
      </c>
      <c r="E135" s="146" t="s">
        <v>235</v>
      </c>
      <c r="F135" s="147" t="s">
        <v>236</v>
      </c>
      <c r="G135" s="148" t="s">
        <v>225</v>
      </c>
      <c r="H135" s="149">
        <v>1.2929999999999999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146</v>
      </c>
      <c r="AY135" s="14" t="s">
        <v>139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146</v>
      </c>
      <c r="BK135" s="157">
        <f t="shared" si="9"/>
        <v>0</v>
      </c>
      <c r="BL135" s="14" t="s">
        <v>145</v>
      </c>
      <c r="BM135" s="155" t="s">
        <v>7</v>
      </c>
    </row>
    <row r="136" spans="1:65" s="2" customFormat="1" ht="16.5" customHeight="1">
      <c r="A136" s="26"/>
      <c r="B136" s="144"/>
      <c r="C136" s="145" t="s">
        <v>178</v>
      </c>
      <c r="D136" s="145" t="s">
        <v>141</v>
      </c>
      <c r="E136" s="146" t="s">
        <v>238</v>
      </c>
      <c r="F136" s="147" t="s">
        <v>239</v>
      </c>
      <c r="G136" s="148" t="s">
        <v>225</v>
      </c>
      <c r="H136" s="149">
        <v>1.2929999999999999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146</v>
      </c>
      <c r="AY136" s="14" t="s">
        <v>139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146</v>
      </c>
      <c r="BK136" s="157">
        <f t="shared" si="9"/>
        <v>0</v>
      </c>
      <c r="BL136" s="14" t="s">
        <v>145</v>
      </c>
      <c r="BM136" s="155" t="s">
        <v>180</v>
      </c>
    </row>
    <row r="137" spans="1:65" s="12" customFormat="1" ht="22.95" customHeight="1">
      <c r="B137" s="132"/>
      <c r="D137" s="133" t="s">
        <v>68</v>
      </c>
      <c r="E137" s="142" t="s">
        <v>241</v>
      </c>
      <c r="F137" s="142" t="s">
        <v>242</v>
      </c>
      <c r="J137" s="143">
        <f>BK137</f>
        <v>0</v>
      </c>
      <c r="L137" s="132"/>
      <c r="M137" s="136"/>
      <c r="N137" s="137"/>
      <c r="O137" s="137"/>
      <c r="P137" s="138">
        <f>P138</f>
        <v>0</v>
      </c>
      <c r="Q137" s="137"/>
      <c r="R137" s="138">
        <f>R138</f>
        <v>0</v>
      </c>
      <c r="S137" s="137"/>
      <c r="T137" s="139">
        <f>T138</f>
        <v>0</v>
      </c>
      <c r="AR137" s="133" t="s">
        <v>77</v>
      </c>
      <c r="AT137" s="140" t="s">
        <v>68</v>
      </c>
      <c r="AU137" s="140" t="s">
        <v>77</v>
      </c>
      <c r="AY137" s="133" t="s">
        <v>139</v>
      </c>
      <c r="BK137" s="141">
        <f>BK138</f>
        <v>0</v>
      </c>
    </row>
    <row r="138" spans="1:65" s="2" customFormat="1" ht="24.15" customHeight="1">
      <c r="A138" s="26"/>
      <c r="B138" s="144"/>
      <c r="C138" s="145" t="s">
        <v>163</v>
      </c>
      <c r="D138" s="145" t="s">
        <v>141</v>
      </c>
      <c r="E138" s="146" t="s">
        <v>244</v>
      </c>
      <c r="F138" s="147" t="s">
        <v>245</v>
      </c>
      <c r="G138" s="148" t="s">
        <v>225</v>
      </c>
      <c r="H138" s="149">
        <v>2.1999999999999999E-2</v>
      </c>
      <c r="I138" s="149"/>
      <c r="J138" s="149">
        <f>ROUND(I138*H138,3)</f>
        <v>0</v>
      </c>
      <c r="K138" s="150"/>
      <c r="L138" s="27"/>
      <c r="M138" s="151" t="s">
        <v>1</v>
      </c>
      <c r="N138" s="152" t="s">
        <v>35</v>
      </c>
      <c r="O138" s="153">
        <v>0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145</v>
      </c>
      <c r="AT138" s="155" t="s">
        <v>141</v>
      </c>
      <c r="AU138" s="155" t="s">
        <v>146</v>
      </c>
      <c r="AY138" s="14" t="s">
        <v>139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146</v>
      </c>
      <c r="BK138" s="157">
        <f>ROUND(I138*H138,3)</f>
        <v>0</v>
      </c>
      <c r="BL138" s="14" t="s">
        <v>145</v>
      </c>
      <c r="BM138" s="155" t="s">
        <v>182</v>
      </c>
    </row>
    <row r="139" spans="1:65" s="12" customFormat="1" ht="25.95" customHeight="1">
      <c r="B139" s="132"/>
      <c r="D139" s="133" t="s">
        <v>68</v>
      </c>
      <c r="E139" s="134" t="s">
        <v>247</v>
      </c>
      <c r="F139" s="134" t="s">
        <v>248</v>
      </c>
      <c r="J139" s="135">
        <f>BK139</f>
        <v>0</v>
      </c>
      <c r="L139" s="132"/>
      <c r="M139" s="136"/>
      <c r="N139" s="137"/>
      <c r="O139" s="137"/>
      <c r="P139" s="138">
        <f>P140+P144+P158</f>
        <v>0</v>
      </c>
      <c r="Q139" s="137"/>
      <c r="R139" s="138">
        <f>R140+R144+R158</f>
        <v>0</v>
      </c>
      <c r="S139" s="137"/>
      <c r="T139" s="139">
        <f>T140+T144+T158</f>
        <v>0</v>
      </c>
      <c r="AR139" s="133" t="s">
        <v>146</v>
      </c>
      <c r="AT139" s="140" t="s">
        <v>68</v>
      </c>
      <c r="AU139" s="140" t="s">
        <v>69</v>
      </c>
      <c r="AY139" s="133" t="s">
        <v>139</v>
      </c>
      <c r="BK139" s="141">
        <f>BK140+BK144+BK158</f>
        <v>0</v>
      </c>
    </row>
    <row r="140" spans="1:65" s="12" customFormat="1" ht="22.95" customHeight="1">
      <c r="B140" s="132"/>
      <c r="D140" s="133" t="s">
        <v>68</v>
      </c>
      <c r="E140" s="142" t="s">
        <v>265</v>
      </c>
      <c r="F140" s="142" t="s">
        <v>266</v>
      </c>
      <c r="J140" s="143">
        <f>BK140</f>
        <v>0</v>
      </c>
      <c r="L140" s="132"/>
      <c r="M140" s="136"/>
      <c r="N140" s="137"/>
      <c r="O140" s="137"/>
      <c r="P140" s="138">
        <f>SUM(P141:P143)</f>
        <v>0</v>
      </c>
      <c r="Q140" s="137"/>
      <c r="R140" s="138">
        <f>SUM(R141:R143)</f>
        <v>0</v>
      </c>
      <c r="S140" s="137"/>
      <c r="T140" s="139">
        <f>SUM(T141:T143)</f>
        <v>0</v>
      </c>
      <c r="AR140" s="133" t="s">
        <v>146</v>
      </c>
      <c r="AT140" s="140" t="s">
        <v>68</v>
      </c>
      <c r="AU140" s="140" t="s">
        <v>77</v>
      </c>
      <c r="AY140" s="133" t="s">
        <v>139</v>
      </c>
      <c r="BK140" s="141">
        <f>SUM(BK141:BK143)</f>
        <v>0</v>
      </c>
    </row>
    <row r="141" spans="1:65" s="2" customFormat="1" ht="24.15" customHeight="1">
      <c r="A141" s="26"/>
      <c r="B141" s="144"/>
      <c r="C141" s="145" t="s">
        <v>183</v>
      </c>
      <c r="D141" s="145" t="s">
        <v>141</v>
      </c>
      <c r="E141" s="146" t="s">
        <v>288</v>
      </c>
      <c r="F141" s="147" t="s">
        <v>289</v>
      </c>
      <c r="G141" s="148" t="s">
        <v>202</v>
      </c>
      <c r="H141" s="149">
        <v>16.600000000000001</v>
      </c>
      <c r="I141" s="149"/>
      <c r="J141" s="149">
        <f>ROUND(I141*H141,3)</f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172</v>
      </c>
      <c r="AT141" s="155" t="s">
        <v>141</v>
      </c>
      <c r="AU141" s="155" t="s">
        <v>146</v>
      </c>
      <c r="AY141" s="14" t="s">
        <v>139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146</v>
      </c>
      <c r="BK141" s="157">
        <f>ROUND(I141*H141,3)</f>
        <v>0</v>
      </c>
      <c r="BL141" s="14" t="s">
        <v>172</v>
      </c>
      <c r="BM141" s="155" t="s">
        <v>185</v>
      </c>
    </row>
    <row r="142" spans="1:65" s="2" customFormat="1" ht="16.5" customHeight="1">
      <c r="A142" s="26"/>
      <c r="B142" s="144"/>
      <c r="C142" s="145" t="s">
        <v>168</v>
      </c>
      <c r="D142" s="145" t="s">
        <v>141</v>
      </c>
      <c r="E142" s="146" t="s">
        <v>290</v>
      </c>
      <c r="F142" s="147" t="s">
        <v>291</v>
      </c>
      <c r="G142" s="148" t="s">
        <v>202</v>
      </c>
      <c r="H142" s="149">
        <v>16.600000000000001</v>
      </c>
      <c r="I142" s="149"/>
      <c r="J142" s="149">
        <f>ROUND(I142*H142,3)</f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172</v>
      </c>
      <c r="AT142" s="155" t="s">
        <v>141</v>
      </c>
      <c r="AU142" s="155" t="s">
        <v>146</v>
      </c>
      <c r="AY142" s="14" t="s">
        <v>139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146</v>
      </c>
      <c r="BK142" s="157">
        <f>ROUND(I142*H142,3)</f>
        <v>0</v>
      </c>
      <c r="BL142" s="14" t="s">
        <v>172</v>
      </c>
      <c r="BM142" s="155" t="s">
        <v>187</v>
      </c>
    </row>
    <row r="143" spans="1:65" s="2" customFormat="1" ht="24.15" customHeight="1">
      <c r="A143" s="26"/>
      <c r="B143" s="144"/>
      <c r="C143" s="145" t="s">
        <v>189</v>
      </c>
      <c r="D143" s="145" t="s">
        <v>141</v>
      </c>
      <c r="E143" s="146" t="s">
        <v>292</v>
      </c>
      <c r="F143" s="147" t="s">
        <v>293</v>
      </c>
      <c r="G143" s="148" t="s">
        <v>225</v>
      </c>
      <c r="H143" s="149">
        <v>5.7000000000000002E-2</v>
      </c>
      <c r="I143" s="149"/>
      <c r="J143" s="149">
        <f>ROUND(I143*H143,3)</f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172</v>
      </c>
      <c r="AT143" s="155" t="s">
        <v>141</v>
      </c>
      <c r="AU143" s="155" t="s">
        <v>146</v>
      </c>
      <c r="AY143" s="14" t="s">
        <v>139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146</v>
      </c>
      <c r="BK143" s="157">
        <f>ROUND(I143*H143,3)</f>
        <v>0</v>
      </c>
      <c r="BL143" s="14" t="s">
        <v>172</v>
      </c>
      <c r="BM143" s="155" t="s">
        <v>192</v>
      </c>
    </row>
    <row r="144" spans="1:65" s="12" customFormat="1" ht="22.95" customHeight="1">
      <c r="B144" s="132"/>
      <c r="D144" s="133" t="s">
        <v>68</v>
      </c>
      <c r="E144" s="142" t="s">
        <v>294</v>
      </c>
      <c r="F144" s="142" t="s">
        <v>295</v>
      </c>
      <c r="J144" s="143">
        <f>BK144</f>
        <v>0</v>
      </c>
      <c r="L144" s="132"/>
      <c r="M144" s="136"/>
      <c r="N144" s="137"/>
      <c r="O144" s="137"/>
      <c r="P144" s="138">
        <f>SUM(P145:P157)</f>
        <v>0</v>
      </c>
      <c r="Q144" s="137"/>
      <c r="R144" s="138">
        <f>SUM(R145:R157)</f>
        <v>0</v>
      </c>
      <c r="S144" s="137"/>
      <c r="T144" s="139">
        <f>SUM(T145:T157)</f>
        <v>0</v>
      </c>
      <c r="AR144" s="133" t="s">
        <v>146</v>
      </c>
      <c r="AT144" s="140" t="s">
        <v>68</v>
      </c>
      <c r="AU144" s="140" t="s">
        <v>77</v>
      </c>
      <c r="AY144" s="133" t="s">
        <v>139</v>
      </c>
      <c r="BK144" s="141">
        <f>SUM(BK145:BK157)</f>
        <v>0</v>
      </c>
    </row>
    <row r="145" spans="1:65" s="2" customFormat="1" ht="24.15" customHeight="1">
      <c r="A145" s="26"/>
      <c r="B145" s="144"/>
      <c r="C145" s="145" t="s">
        <v>172</v>
      </c>
      <c r="D145" s="145" t="s">
        <v>141</v>
      </c>
      <c r="E145" s="146" t="s">
        <v>296</v>
      </c>
      <c r="F145" s="147" t="s">
        <v>297</v>
      </c>
      <c r="G145" s="148" t="s">
        <v>202</v>
      </c>
      <c r="H145" s="182">
        <v>65.400000000000006</v>
      </c>
      <c r="I145" s="149"/>
      <c r="J145" s="149">
        <f t="shared" ref="J145:J157" si="10">ROUND(I145*H145,3)</f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 t="shared" ref="P145:P157" si="11">O145*H145</f>
        <v>0</v>
      </c>
      <c r="Q145" s="153">
        <v>0</v>
      </c>
      <c r="R145" s="153">
        <f t="shared" ref="R145:R157" si="12">Q145*H145</f>
        <v>0</v>
      </c>
      <c r="S145" s="153">
        <v>0</v>
      </c>
      <c r="T145" s="154">
        <f t="shared" ref="T145:T157" si="13"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172</v>
      </c>
      <c r="AT145" s="155" t="s">
        <v>141</v>
      </c>
      <c r="AU145" s="155" t="s">
        <v>146</v>
      </c>
      <c r="AY145" s="14" t="s">
        <v>139</v>
      </c>
      <c r="BE145" s="156">
        <f t="shared" ref="BE145:BE157" si="14">IF(N145="základná",J145,0)</f>
        <v>0</v>
      </c>
      <c r="BF145" s="156">
        <f t="shared" ref="BF145:BF157" si="15">IF(N145="znížená",J145,0)</f>
        <v>0</v>
      </c>
      <c r="BG145" s="156">
        <f t="shared" ref="BG145:BG157" si="16">IF(N145="zákl. prenesená",J145,0)</f>
        <v>0</v>
      </c>
      <c r="BH145" s="156">
        <f t="shared" ref="BH145:BH157" si="17">IF(N145="zníž. prenesená",J145,0)</f>
        <v>0</v>
      </c>
      <c r="BI145" s="156">
        <f t="shared" ref="BI145:BI157" si="18">IF(N145="nulová",J145,0)</f>
        <v>0</v>
      </c>
      <c r="BJ145" s="14" t="s">
        <v>146</v>
      </c>
      <c r="BK145" s="157">
        <f t="shared" ref="BK145:BK157" si="19">ROUND(I145*H145,3)</f>
        <v>0</v>
      </c>
      <c r="BL145" s="14" t="s">
        <v>172</v>
      </c>
      <c r="BM145" s="155" t="s">
        <v>195</v>
      </c>
    </row>
    <row r="146" spans="1:65" s="2" customFormat="1" ht="44.25" customHeight="1">
      <c r="A146" s="26"/>
      <c r="B146" s="144"/>
      <c r="C146" s="158" t="s">
        <v>196</v>
      </c>
      <c r="D146" s="158" t="s">
        <v>169</v>
      </c>
      <c r="E146" s="159" t="s">
        <v>298</v>
      </c>
      <c r="F146" s="160" t="s">
        <v>968</v>
      </c>
      <c r="G146" s="161" t="s">
        <v>202</v>
      </c>
      <c r="H146" s="162">
        <v>68.67</v>
      </c>
      <c r="I146" s="162"/>
      <c r="J146" s="162">
        <f t="shared" si="10"/>
        <v>0</v>
      </c>
      <c r="K146" s="163"/>
      <c r="L146" s="164"/>
      <c r="M146" s="165" t="s">
        <v>1</v>
      </c>
      <c r="N146" s="166" t="s">
        <v>35</v>
      </c>
      <c r="O146" s="153">
        <v>0</v>
      </c>
      <c r="P146" s="153">
        <f t="shared" si="11"/>
        <v>0</v>
      </c>
      <c r="Q146" s="153">
        <v>0</v>
      </c>
      <c r="R146" s="153">
        <f t="shared" si="12"/>
        <v>0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195</v>
      </c>
      <c r="AT146" s="155" t="s">
        <v>169</v>
      </c>
      <c r="AU146" s="155" t="s">
        <v>146</v>
      </c>
      <c r="AY146" s="14" t="s">
        <v>139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146</v>
      </c>
      <c r="BK146" s="157">
        <f t="shared" si="19"/>
        <v>0</v>
      </c>
      <c r="BL146" s="14" t="s">
        <v>172</v>
      </c>
      <c r="BM146" s="155" t="s">
        <v>199</v>
      </c>
    </row>
    <row r="147" spans="1:65" s="2" customFormat="1" ht="44.25" customHeight="1">
      <c r="A147" s="26"/>
      <c r="B147" s="144"/>
      <c r="C147" s="158" t="s">
        <v>176</v>
      </c>
      <c r="D147" s="158" t="s">
        <v>169</v>
      </c>
      <c r="E147" s="159" t="s">
        <v>299</v>
      </c>
      <c r="F147" s="160" t="s">
        <v>967</v>
      </c>
      <c r="G147" s="161" t="s">
        <v>202</v>
      </c>
      <c r="H147" s="162">
        <v>68.67</v>
      </c>
      <c r="I147" s="162"/>
      <c r="J147" s="162">
        <f t="shared" si="10"/>
        <v>0</v>
      </c>
      <c r="K147" s="163"/>
      <c r="L147" s="164"/>
      <c r="M147" s="165" t="s">
        <v>1</v>
      </c>
      <c r="N147" s="166" t="s">
        <v>35</v>
      </c>
      <c r="O147" s="153">
        <v>0</v>
      </c>
      <c r="P147" s="153">
        <f t="shared" si="11"/>
        <v>0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195</v>
      </c>
      <c r="AT147" s="155" t="s">
        <v>169</v>
      </c>
      <c r="AU147" s="155" t="s">
        <v>146</v>
      </c>
      <c r="AY147" s="14" t="s">
        <v>139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146</v>
      </c>
      <c r="BK147" s="157">
        <f t="shared" si="19"/>
        <v>0</v>
      </c>
      <c r="BL147" s="14" t="s">
        <v>172</v>
      </c>
      <c r="BM147" s="155" t="s">
        <v>203</v>
      </c>
    </row>
    <row r="148" spans="1:65" s="2" customFormat="1" ht="16.5" customHeight="1">
      <c r="A148" s="26"/>
      <c r="B148" s="144"/>
      <c r="C148" s="158" t="s">
        <v>204</v>
      </c>
      <c r="D148" s="158" t="s">
        <v>169</v>
      </c>
      <c r="E148" s="159" t="s">
        <v>300</v>
      </c>
      <c r="F148" s="160" t="s">
        <v>301</v>
      </c>
      <c r="G148" s="161" t="s">
        <v>144</v>
      </c>
      <c r="H148" s="162">
        <v>25.58</v>
      </c>
      <c r="I148" s="162"/>
      <c r="J148" s="162">
        <f t="shared" si="10"/>
        <v>0</v>
      </c>
      <c r="K148" s="163"/>
      <c r="L148" s="164"/>
      <c r="M148" s="165" t="s">
        <v>1</v>
      </c>
      <c r="N148" s="166" t="s">
        <v>35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195</v>
      </c>
      <c r="AT148" s="155" t="s">
        <v>169</v>
      </c>
      <c r="AU148" s="155" t="s">
        <v>146</v>
      </c>
      <c r="AY148" s="14" t="s">
        <v>139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146</v>
      </c>
      <c r="BK148" s="157">
        <f t="shared" si="19"/>
        <v>0</v>
      </c>
      <c r="BL148" s="14" t="s">
        <v>172</v>
      </c>
      <c r="BM148" s="155" t="s">
        <v>207</v>
      </c>
    </row>
    <row r="149" spans="1:65" s="2" customFormat="1" ht="21.75" customHeight="1">
      <c r="A149" s="26"/>
      <c r="B149" s="144"/>
      <c r="C149" s="145" t="s">
        <v>7</v>
      </c>
      <c r="D149" s="145" t="s">
        <v>141</v>
      </c>
      <c r="E149" s="146" t="s">
        <v>302</v>
      </c>
      <c r="F149" s="147" t="s">
        <v>303</v>
      </c>
      <c r="G149" s="148" t="s">
        <v>202</v>
      </c>
      <c r="H149" s="149">
        <v>7.9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172</v>
      </c>
      <c r="AT149" s="155" t="s">
        <v>141</v>
      </c>
      <c r="AU149" s="155" t="s">
        <v>146</v>
      </c>
      <c r="AY149" s="14" t="s">
        <v>139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146</v>
      </c>
      <c r="BK149" s="157">
        <f t="shared" si="19"/>
        <v>0</v>
      </c>
      <c r="BL149" s="14" t="s">
        <v>172</v>
      </c>
      <c r="BM149" s="155" t="s">
        <v>210</v>
      </c>
    </row>
    <row r="150" spans="1:65" s="2" customFormat="1" ht="16.5" customHeight="1">
      <c r="A150" s="26"/>
      <c r="B150" s="144"/>
      <c r="C150" s="158" t="s">
        <v>211</v>
      </c>
      <c r="D150" s="158" t="s">
        <v>169</v>
      </c>
      <c r="E150" s="159" t="s">
        <v>304</v>
      </c>
      <c r="F150" s="160" t="s">
        <v>305</v>
      </c>
      <c r="G150" s="161" t="s">
        <v>144</v>
      </c>
      <c r="H150" s="162">
        <v>3.51</v>
      </c>
      <c r="I150" s="162"/>
      <c r="J150" s="162">
        <f t="shared" si="10"/>
        <v>0</v>
      </c>
      <c r="K150" s="163"/>
      <c r="L150" s="164"/>
      <c r="M150" s="165" t="s">
        <v>1</v>
      </c>
      <c r="N150" s="166" t="s">
        <v>35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195</v>
      </c>
      <c r="AT150" s="155" t="s">
        <v>169</v>
      </c>
      <c r="AU150" s="155" t="s">
        <v>146</v>
      </c>
      <c r="AY150" s="14" t="s">
        <v>139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146</v>
      </c>
      <c r="BK150" s="157">
        <f t="shared" si="19"/>
        <v>0</v>
      </c>
      <c r="BL150" s="14" t="s">
        <v>172</v>
      </c>
      <c r="BM150" s="155" t="s">
        <v>215</v>
      </c>
    </row>
    <row r="151" spans="1:65" s="2" customFormat="1" ht="24.15" customHeight="1">
      <c r="A151" s="26"/>
      <c r="B151" s="144"/>
      <c r="C151" s="145" t="s">
        <v>180</v>
      </c>
      <c r="D151" s="145" t="s">
        <v>141</v>
      </c>
      <c r="E151" s="146" t="s">
        <v>306</v>
      </c>
      <c r="F151" s="147" t="s">
        <v>307</v>
      </c>
      <c r="G151" s="179" t="s">
        <v>308</v>
      </c>
      <c r="H151" s="223">
        <v>3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172</v>
      </c>
      <c r="AT151" s="155" t="s">
        <v>141</v>
      </c>
      <c r="AU151" s="155" t="s">
        <v>146</v>
      </c>
      <c r="AY151" s="14" t="s">
        <v>139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146</v>
      </c>
      <c r="BK151" s="157">
        <f t="shared" si="19"/>
        <v>0</v>
      </c>
      <c r="BL151" s="14" t="s">
        <v>172</v>
      </c>
      <c r="BM151" s="155" t="s">
        <v>218</v>
      </c>
    </row>
    <row r="152" spans="1:65" s="2" customFormat="1" ht="37.950000000000003" customHeight="1">
      <c r="A152" s="26"/>
      <c r="B152" s="144"/>
      <c r="C152" s="158" t="s">
        <v>219</v>
      </c>
      <c r="D152" s="158" t="s">
        <v>169</v>
      </c>
      <c r="E152" s="159" t="s">
        <v>309</v>
      </c>
      <c r="F152" s="160" t="s">
        <v>310</v>
      </c>
      <c r="G152" s="180" t="s">
        <v>202</v>
      </c>
      <c r="H152" s="181">
        <v>2.1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35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195</v>
      </c>
      <c r="AT152" s="155" t="s">
        <v>169</v>
      </c>
      <c r="AU152" s="155" t="s">
        <v>146</v>
      </c>
      <c r="AY152" s="14" t="s">
        <v>139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146</v>
      </c>
      <c r="BK152" s="157">
        <f t="shared" si="19"/>
        <v>0</v>
      </c>
      <c r="BL152" s="14" t="s">
        <v>172</v>
      </c>
      <c r="BM152" s="155" t="s">
        <v>222</v>
      </c>
    </row>
    <row r="153" spans="1:65" s="2" customFormat="1" ht="24.15" customHeight="1">
      <c r="A153" s="26"/>
      <c r="B153" s="144"/>
      <c r="C153" s="145" t="s">
        <v>182</v>
      </c>
      <c r="D153" s="145" t="s">
        <v>141</v>
      </c>
      <c r="E153" s="146" t="s">
        <v>311</v>
      </c>
      <c r="F153" s="147" t="s">
        <v>312</v>
      </c>
      <c r="G153" s="179" t="s">
        <v>308</v>
      </c>
      <c r="H153" s="224">
        <v>2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172</v>
      </c>
      <c r="AT153" s="155" t="s">
        <v>141</v>
      </c>
      <c r="AU153" s="155" t="s">
        <v>146</v>
      </c>
      <c r="AY153" s="14" t="s">
        <v>139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146</v>
      </c>
      <c r="BK153" s="157">
        <f t="shared" si="19"/>
        <v>0</v>
      </c>
      <c r="BL153" s="14" t="s">
        <v>172</v>
      </c>
      <c r="BM153" s="155" t="s">
        <v>226</v>
      </c>
    </row>
    <row r="154" spans="1:65" s="2" customFormat="1" ht="37.950000000000003" customHeight="1">
      <c r="A154" s="26"/>
      <c r="B154" s="144"/>
      <c r="C154" s="158" t="s">
        <v>227</v>
      </c>
      <c r="D154" s="158" t="s">
        <v>169</v>
      </c>
      <c r="E154" s="159" t="s">
        <v>309</v>
      </c>
      <c r="F154" s="160" t="s">
        <v>310</v>
      </c>
      <c r="G154" s="180" t="s">
        <v>202</v>
      </c>
      <c r="H154" s="162">
        <v>14.5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35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195</v>
      </c>
      <c r="AT154" s="155" t="s">
        <v>169</v>
      </c>
      <c r="AU154" s="155" t="s">
        <v>146</v>
      </c>
      <c r="AY154" s="14" t="s">
        <v>139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146</v>
      </c>
      <c r="BK154" s="157">
        <f t="shared" si="19"/>
        <v>0</v>
      </c>
      <c r="BL154" s="14" t="s">
        <v>172</v>
      </c>
      <c r="BM154" s="155" t="s">
        <v>230</v>
      </c>
    </row>
    <row r="155" spans="1:65" s="2" customFormat="1" ht="24.15" customHeight="1">
      <c r="A155" s="26"/>
      <c r="B155" s="144"/>
      <c r="C155" s="145" t="s">
        <v>185</v>
      </c>
      <c r="D155" s="145" t="s">
        <v>141</v>
      </c>
      <c r="E155" s="146" t="s">
        <v>313</v>
      </c>
      <c r="F155" s="147" t="s">
        <v>314</v>
      </c>
      <c r="G155" s="148" t="s">
        <v>308</v>
      </c>
      <c r="H155" s="223">
        <v>5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35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172</v>
      </c>
      <c r="AT155" s="155" t="s">
        <v>141</v>
      </c>
      <c r="AU155" s="155" t="s">
        <v>146</v>
      </c>
      <c r="AY155" s="14" t="s">
        <v>139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146</v>
      </c>
      <c r="BK155" s="157">
        <f t="shared" si="19"/>
        <v>0</v>
      </c>
      <c r="BL155" s="14" t="s">
        <v>172</v>
      </c>
      <c r="BM155" s="155" t="s">
        <v>233</v>
      </c>
    </row>
    <row r="156" spans="1:65" s="2" customFormat="1" ht="24.15" customHeight="1">
      <c r="A156" s="26"/>
      <c r="B156" s="144"/>
      <c r="C156" s="145" t="s">
        <v>234</v>
      </c>
      <c r="D156" s="145" t="s">
        <v>141</v>
      </c>
      <c r="E156" s="146" t="s">
        <v>315</v>
      </c>
      <c r="F156" s="147" t="s">
        <v>316</v>
      </c>
      <c r="G156" s="148" t="s">
        <v>308</v>
      </c>
      <c r="H156" s="223">
        <v>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35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172</v>
      </c>
      <c r="AT156" s="155" t="s">
        <v>141</v>
      </c>
      <c r="AU156" s="155" t="s">
        <v>146</v>
      </c>
      <c r="AY156" s="14" t="s">
        <v>139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146</v>
      </c>
      <c r="BK156" s="157">
        <f t="shared" si="19"/>
        <v>0</v>
      </c>
      <c r="BL156" s="14" t="s">
        <v>172</v>
      </c>
      <c r="BM156" s="155" t="s">
        <v>237</v>
      </c>
    </row>
    <row r="157" spans="1:65" s="2" customFormat="1" ht="24.15" customHeight="1">
      <c r="A157" s="26"/>
      <c r="B157" s="144"/>
      <c r="C157" s="145" t="s">
        <v>187</v>
      </c>
      <c r="D157" s="145" t="s">
        <v>141</v>
      </c>
      <c r="E157" s="146" t="s">
        <v>317</v>
      </c>
      <c r="F157" s="147" t="s">
        <v>318</v>
      </c>
      <c r="G157" s="148" t="s">
        <v>225</v>
      </c>
      <c r="H157" s="149">
        <v>1.772</v>
      </c>
      <c r="I157" s="149"/>
      <c r="J157" s="149">
        <f>ROUND(I157*H157,3)</f>
        <v>0</v>
      </c>
      <c r="K157" s="150"/>
      <c r="L157" s="27"/>
      <c r="M157" s="151" t="s">
        <v>1</v>
      </c>
      <c r="N157" s="152" t="s">
        <v>35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172</v>
      </c>
      <c r="AT157" s="155" t="s">
        <v>141</v>
      </c>
      <c r="AU157" s="155" t="s">
        <v>146</v>
      </c>
      <c r="AY157" s="14" t="s">
        <v>139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146</v>
      </c>
      <c r="BK157" s="157">
        <f t="shared" si="19"/>
        <v>0</v>
      </c>
      <c r="BL157" s="14" t="s">
        <v>172</v>
      </c>
      <c r="BM157" s="155" t="s">
        <v>240</v>
      </c>
    </row>
    <row r="158" spans="1:65" s="12" customFormat="1" ht="22.95" customHeight="1">
      <c r="B158" s="132"/>
      <c r="D158" s="133" t="s">
        <v>68</v>
      </c>
      <c r="E158" s="142" t="s">
        <v>319</v>
      </c>
      <c r="F158" s="142" t="s">
        <v>320</v>
      </c>
      <c r="J158" s="143">
        <f>BK158</f>
        <v>0</v>
      </c>
      <c r="L158" s="132"/>
      <c r="M158" s="136"/>
      <c r="N158" s="137"/>
      <c r="O158" s="137"/>
      <c r="P158" s="138">
        <f>SUM(P159:P166)</f>
        <v>0</v>
      </c>
      <c r="Q158" s="137"/>
      <c r="R158" s="138">
        <f>SUM(R159:R166)</f>
        <v>0</v>
      </c>
      <c r="S158" s="137"/>
      <c r="T158" s="139">
        <f>SUM(T159:T166)</f>
        <v>0</v>
      </c>
      <c r="AR158" s="133" t="s">
        <v>146</v>
      </c>
      <c r="AT158" s="140" t="s">
        <v>68</v>
      </c>
      <c r="AU158" s="140" t="s">
        <v>77</v>
      </c>
      <c r="AY158" s="133" t="s">
        <v>139</v>
      </c>
      <c r="BK158" s="141">
        <f>SUM(BK159:BK166)</f>
        <v>0</v>
      </c>
    </row>
    <row r="159" spans="1:65" s="2" customFormat="1" ht="24.15" customHeight="1">
      <c r="A159" s="26"/>
      <c r="B159" s="144"/>
      <c r="C159" s="145" t="s">
        <v>243</v>
      </c>
      <c r="D159" s="145" t="s">
        <v>141</v>
      </c>
      <c r="E159" s="146" t="s">
        <v>321</v>
      </c>
      <c r="F159" s="147" t="s">
        <v>322</v>
      </c>
      <c r="G159" s="148" t="s">
        <v>202</v>
      </c>
      <c r="H159" s="149">
        <v>5.84</v>
      </c>
      <c r="I159" s="149"/>
      <c r="J159" s="149">
        <f t="shared" ref="J159:J166" si="20">ROUND(I159*H159,3)</f>
        <v>0</v>
      </c>
      <c r="K159" s="150"/>
      <c r="L159" s="27"/>
      <c r="M159" s="151" t="s">
        <v>1</v>
      </c>
      <c r="N159" s="152" t="s">
        <v>35</v>
      </c>
      <c r="O159" s="153">
        <v>0</v>
      </c>
      <c r="P159" s="153">
        <f t="shared" ref="P159:P166" si="21">O159*H159</f>
        <v>0</v>
      </c>
      <c r="Q159" s="153">
        <v>0</v>
      </c>
      <c r="R159" s="153">
        <f t="shared" ref="R159:R166" si="22">Q159*H159</f>
        <v>0</v>
      </c>
      <c r="S159" s="153">
        <v>0</v>
      </c>
      <c r="T159" s="154">
        <f t="shared" ref="T159:T166" si="2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172</v>
      </c>
      <c r="AT159" s="155" t="s">
        <v>141</v>
      </c>
      <c r="AU159" s="155" t="s">
        <v>146</v>
      </c>
      <c r="AY159" s="14" t="s">
        <v>139</v>
      </c>
      <c r="BE159" s="156">
        <f t="shared" ref="BE159:BE166" si="24">IF(N159="základná",J159,0)</f>
        <v>0</v>
      </c>
      <c r="BF159" s="156">
        <f t="shared" ref="BF159:BF166" si="25">IF(N159="znížená",J159,0)</f>
        <v>0</v>
      </c>
      <c r="BG159" s="156">
        <f t="shared" ref="BG159:BG166" si="26">IF(N159="zákl. prenesená",J159,0)</f>
        <v>0</v>
      </c>
      <c r="BH159" s="156">
        <f t="shared" ref="BH159:BH166" si="27">IF(N159="zníž. prenesená",J159,0)</f>
        <v>0</v>
      </c>
      <c r="BI159" s="156">
        <f t="shared" ref="BI159:BI166" si="28">IF(N159="nulová",J159,0)</f>
        <v>0</v>
      </c>
      <c r="BJ159" s="14" t="s">
        <v>146</v>
      </c>
      <c r="BK159" s="157">
        <f t="shared" ref="BK159:BK166" si="29">ROUND(I159*H159,3)</f>
        <v>0</v>
      </c>
      <c r="BL159" s="14" t="s">
        <v>172</v>
      </c>
      <c r="BM159" s="155" t="s">
        <v>246</v>
      </c>
    </row>
    <row r="160" spans="1:65" s="2" customFormat="1" ht="16.5" customHeight="1">
      <c r="A160" s="26"/>
      <c r="B160" s="144"/>
      <c r="C160" s="158" t="s">
        <v>192</v>
      </c>
      <c r="D160" s="158" t="s">
        <v>169</v>
      </c>
      <c r="E160" s="159" t="s">
        <v>323</v>
      </c>
      <c r="F160" s="160" t="s">
        <v>324</v>
      </c>
      <c r="G160" s="161" t="s">
        <v>144</v>
      </c>
      <c r="H160" s="162">
        <v>1.8180000000000001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35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195</v>
      </c>
      <c r="AT160" s="155" t="s">
        <v>169</v>
      </c>
      <c r="AU160" s="155" t="s">
        <v>146</v>
      </c>
      <c r="AY160" s="14" t="s">
        <v>139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146</v>
      </c>
      <c r="BK160" s="157">
        <f t="shared" si="29"/>
        <v>0</v>
      </c>
      <c r="BL160" s="14" t="s">
        <v>172</v>
      </c>
      <c r="BM160" s="155" t="s">
        <v>253</v>
      </c>
    </row>
    <row r="161" spans="1:65" s="2" customFormat="1" ht="24.15" customHeight="1">
      <c r="A161" s="26"/>
      <c r="B161" s="144"/>
      <c r="C161" s="145" t="s">
        <v>254</v>
      </c>
      <c r="D161" s="145" t="s">
        <v>141</v>
      </c>
      <c r="E161" s="146" t="s">
        <v>325</v>
      </c>
      <c r="F161" s="147" t="s">
        <v>326</v>
      </c>
      <c r="G161" s="148" t="s">
        <v>308</v>
      </c>
      <c r="H161" s="149">
        <v>1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35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172</v>
      </c>
      <c r="AT161" s="155" t="s">
        <v>141</v>
      </c>
      <c r="AU161" s="155" t="s">
        <v>146</v>
      </c>
      <c r="AY161" s="14" t="s">
        <v>139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146</v>
      </c>
      <c r="BK161" s="157">
        <f t="shared" si="29"/>
        <v>0</v>
      </c>
      <c r="BL161" s="14" t="s">
        <v>172</v>
      </c>
      <c r="BM161" s="155" t="s">
        <v>257</v>
      </c>
    </row>
    <row r="162" spans="1:65" s="2" customFormat="1" ht="24.15" customHeight="1">
      <c r="A162" s="26"/>
      <c r="B162" s="144"/>
      <c r="C162" s="158" t="s">
        <v>195</v>
      </c>
      <c r="D162" s="158" t="s">
        <v>169</v>
      </c>
      <c r="E162" s="159" t="s">
        <v>327</v>
      </c>
      <c r="F162" s="160" t="s">
        <v>328</v>
      </c>
      <c r="G162" s="161" t="s">
        <v>308</v>
      </c>
      <c r="H162" s="162">
        <v>1</v>
      </c>
      <c r="I162" s="162"/>
      <c r="J162" s="162">
        <f t="shared" si="20"/>
        <v>0</v>
      </c>
      <c r="K162" s="163"/>
      <c r="L162" s="164"/>
      <c r="M162" s="165" t="s">
        <v>1</v>
      </c>
      <c r="N162" s="166" t="s">
        <v>35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195</v>
      </c>
      <c r="AT162" s="155" t="s">
        <v>169</v>
      </c>
      <c r="AU162" s="155" t="s">
        <v>146</v>
      </c>
      <c r="AY162" s="14" t="s">
        <v>139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146</v>
      </c>
      <c r="BK162" s="157">
        <f t="shared" si="29"/>
        <v>0</v>
      </c>
      <c r="BL162" s="14" t="s">
        <v>172</v>
      </c>
      <c r="BM162" s="155" t="s">
        <v>260</v>
      </c>
    </row>
    <row r="163" spans="1:65" s="2" customFormat="1" ht="24.15" customHeight="1">
      <c r="A163" s="26"/>
      <c r="B163" s="144"/>
      <c r="C163" s="145" t="s">
        <v>261</v>
      </c>
      <c r="D163" s="145" t="s">
        <v>141</v>
      </c>
      <c r="E163" s="146" t="s">
        <v>329</v>
      </c>
      <c r="F163" s="147" t="s">
        <v>330</v>
      </c>
      <c r="G163" s="148" t="s">
        <v>144</v>
      </c>
      <c r="H163" s="149">
        <v>21.75</v>
      </c>
      <c r="I163" s="149"/>
      <c r="J163" s="149">
        <f t="shared" si="20"/>
        <v>0</v>
      </c>
      <c r="K163" s="150"/>
      <c r="L163" s="27"/>
      <c r="M163" s="151" t="s">
        <v>1</v>
      </c>
      <c r="N163" s="152" t="s">
        <v>35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172</v>
      </c>
      <c r="AT163" s="155" t="s">
        <v>141</v>
      </c>
      <c r="AU163" s="155" t="s">
        <v>146</v>
      </c>
      <c r="AY163" s="14" t="s">
        <v>139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146</v>
      </c>
      <c r="BK163" s="157">
        <f t="shared" si="29"/>
        <v>0</v>
      </c>
      <c r="BL163" s="14" t="s">
        <v>172</v>
      </c>
      <c r="BM163" s="155" t="s">
        <v>264</v>
      </c>
    </row>
    <row r="164" spans="1:65" s="2" customFormat="1" ht="33" customHeight="1">
      <c r="A164" s="26"/>
      <c r="B164" s="144"/>
      <c r="C164" s="158" t="s">
        <v>199</v>
      </c>
      <c r="D164" s="158" t="s">
        <v>169</v>
      </c>
      <c r="E164" s="159" t="s">
        <v>331</v>
      </c>
      <c r="F164" s="160" t="s">
        <v>332</v>
      </c>
      <c r="G164" s="161" t="s">
        <v>144</v>
      </c>
      <c r="H164" s="162">
        <v>21.75</v>
      </c>
      <c r="I164" s="162"/>
      <c r="J164" s="162">
        <f t="shared" si="20"/>
        <v>0</v>
      </c>
      <c r="K164" s="163"/>
      <c r="L164" s="164"/>
      <c r="M164" s="165" t="s">
        <v>1</v>
      </c>
      <c r="N164" s="166" t="s">
        <v>35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195</v>
      </c>
      <c r="AT164" s="155" t="s">
        <v>169</v>
      </c>
      <c r="AU164" s="155" t="s">
        <v>146</v>
      </c>
      <c r="AY164" s="14" t="s">
        <v>139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146</v>
      </c>
      <c r="BK164" s="157">
        <f t="shared" si="29"/>
        <v>0</v>
      </c>
      <c r="BL164" s="14" t="s">
        <v>172</v>
      </c>
      <c r="BM164" s="155" t="s">
        <v>269</v>
      </c>
    </row>
    <row r="165" spans="1:65" s="2" customFormat="1" ht="21.75" customHeight="1">
      <c r="A165" s="26"/>
      <c r="B165" s="144"/>
      <c r="C165" s="145" t="s">
        <v>273</v>
      </c>
      <c r="D165" s="145" t="s">
        <v>141</v>
      </c>
      <c r="E165" s="146" t="s">
        <v>333</v>
      </c>
      <c r="F165" s="147" t="s">
        <v>334</v>
      </c>
      <c r="G165" s="148" t="s">
        <v>144</v>
      </c>
      <c r="H165" s="149">
        <v>2.25</v>
      </c>
      <c r="I165" s="149"/>
      <c r="J165" s="149">
        <f t="shared" si="20"/>
        <v>0</v>
      </c>
      <c r="K165" s="150"/>
      <c r="L165" s="27"/>
      <c r="M165" s="151" t="s">
        <v>1</v>
      </c>
      <c r="N165" s="152" t="s">
        <v>35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172</v>
      </c>
      <c r="AT165" s="155" t="s">
        <v>141</v>
      </c>
      <c r="AU165" s="155" t="s">
        <v>146</v>
      </c>
      <c r="AY165" s="14" t="s">
        <v>139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146</v>
      </c>
      <c r="BK165" s="157">
        <f t="shared" si="29"/>
        <v>0</v>
      </c>
      <c r="BL165" s="14" t="s">
        <v>172</v>
      </c>
      <c r="BM165" s="155" t="s">
        <v>276</v>
      </c>
    </row>
    <row r="166" spans="1:65" s="2" customFormat="1" ht="24.15" customHeight="1">
      <c r="A166" s="26"/>
      <c r="B166" s="144"/>
      <c r="C166" s="145" t="s">
        <v>203</v>
      </c>
      <c r="D166" s="145" t="s">
        <v>141</v>
      </c>
      <c r="E166" s="146" t="s">
        <v>335</v>
      </c>
      <c r="F166" s="147" t="s">
        <v>336</v>
      </c>
      <c r="G166" s="148" t="s">
        <v>225</v>
      </c>
      <c r="H166" s="149">
        <v>0.21199999999999999</v>
      </c>
      <c r="I166" s="149"/>
      <c r="J166" s="149">
        <f t="shared" si="20"/>
        <v>0</v>
      </c>
      <c r="K166" s="150"/>
      <c r="L166" s="27"/>
      <c r="M166" s="167" t="s">
        <v>1</v>
      </c>
      <c r="N166" s="168" t="s">
        <v>35</v>
      </c>
      <c r="O166" s="169">
        <v>0</v>
      </c>
      <c r="P166" s="169">
        <f t="shared" si="21"/>
        <v>0</v>
      </c>
      <c r="Q166" s="169">
        <v>0</v>
      </c>
      <c r="R166" s="169">
        <f t="shared" si="22"/>
        <v>0</v>
      </c>
      <c r="S166" s="169">
        <v>0</v>
      </c>
      <c r="T166" s="170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172</v>
      </c>
      <c r="AT166" s="155" t="s">
        <v>141</v>
      </c>
      <c r="AU166" s="155" t="s">
        <v>146</v>
      </c>
      <c r="AY166" s="14" t="s">
        <v>139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146</v>
      </c>
      <c r="BK166" s="157">
        <f t="shared" si="29"/>
        <v>0</v>
      </c>
      <c r="BL166" s="14" t="s">
        <v>172</v>
      </c>
      <c r="BM166" s="155" t="s">
        <v>337</v>
      </c>
    </row>
    <row r="167" spans="1:65" s="2" customFormat="1" ht="6.9" customHeight="1">
      <c r="A167" s="26"/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27"/>
      <c r="M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</row>
  </sheetData>
  <autoFilter ref="C122:K166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56"/>
  <sheetViews>
    <sheetView showGridLines="0" workbookViewId="0">
      <selection activeCell="L162" sqref="L161:L16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338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ROUND((SUM(BE122:BE155)),  2)</f>
        <v>0</v>
      </c>
      <c r="G33" s="98"/>
      <c r="H33" s="98"/>
      <c r="I33" s="99">
        <v>0.2</v>
      </c>
      <c r="J33" s="97">
        <f>ROUND(((SUM(BE122:BE155))*I33),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ROUND((SUM(BF122:BF155)),  2)</f>
        <v>0</v>
      </c>
      <c r="G34" s="26"/>
      <c r="H34" s="26"/>
      <c r="I34" s="101">
        <v>0.2</v>
      </c>
      <c r="J34" s="100">
        <f>ROUND(((SUM(BF122:BF155))*I34),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ROUND((SUM(BG122:BG155)),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ROUND((SUM(BH122:BH155)),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ROUND((SUM(BI122:BI155)),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01b - Zateplenie stropnej konštrukcie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114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9" customFormat="1" ht="24.9" customHeight="1">
      <c r="B98" s="113"/>
      <c r="D98" s="114" t="s">
        <v>120</v>
      </c>
      <c r="E98" s="115"/>
      <c r="F98" s="115"/>
      <c r="G98" s="115"/>
      <c r="H98" s="115"/>
      <c r="I98" s="115"/>
      <c r="J98" s="116">
        <f>J129</f>
        <v>0</v>
      </c>
      <c r="L98" s="113"/>
    </row>
    <row r="99" spans="1:31" s="10" customFormat="1" ht="19.95" customHeight="1">
      <c r="B99" s="117"/>
      <c r="D99" s="118" t="s">
        <v>339</v>
      </c>
      <c r="E99" s="119"/>
      <c r="F99" s="119"/>
      <c r="G99" s="119"/>
      <c r="H99" s="119"/>
      <c r="I99" s="119"/>
      <c r="J99" s="120">
        <f>J130</f>
        <v>0</v>
      </c>
      <c r="L99" s="117"/>
    </row>
    <row r="100" spans="1:31" s="10" customFormat="1" ht="19.95" customHeight="1">
      <c r="B100" s="117"/>
      <c r="D100" s="118" t="s">
        <v>340</v>
      </c>
      <c r="E100" s="119"/>
      <c r="F100" s="119"/>
      <c r="G100" s="119"/>
      <c r="H100" s="119"/>
      <c r="I100" s="119"/>
      <c r="J100" s="120">
        <f>J134</f>
        <v>0</v>
      </c>
      <c r="L100" s="117"/>
    </row>
    <row r="101" spans="1:31" s="10" customFormat="1" ht="19.95" customHeight="1">
      <c r="B101" s="117"/>
      <c r="D101" s="118" t="s">
        <v>341</v>
      </c>
      <c r="E101" s="119"/>
      <c r="F101" s="119"/>
      <c r="G101" s="119"/>
      <c r="H101" s="119"/>
      <c r="I101" s="119"/>
      <c r="J101" s="120">
        <f>J144</f>
        <v>0</v>
      </c>
      <c r="L101" s="117"/>
    </row>
    <row r="102" spans="1:31" s="10" customFormat="1" ht="19.95" customHeight="1">
      <c r="B102" s="117"/>
      <c r="D102" s="118" t="s">
        <v>279</v>
      </c>
      <c r="E102" s="119"/>
      <c r="F102" s="119"/>
      <c r="G102" s="119"/>
      <c r="H102" s="119"/>
      <c r="I102" s="119"/>
      <c r="J102" s="120">
        <f>J150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125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221" t="str">
        <f>E7</f>
        <v>Obecný úrad Skároš</v>
      </c>
      <c r="F112" s="222"/>
      <c r="G112" s="222"/>
      <c r="H112" s="22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107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7" t="str">
        <f>E9</f>
        <v>01b - Zateplenie stropnej konštrukcie</v>
      </c>
      <c r="F114" s="220"/>
      <c r="G114" s="220"/>
      <c r="H114" s="22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 xml:space="preserve"> </v>
      </c>
      <c r="G116" s="26"/>
      <c r="H116" s="26"/>
      <c r="I116" s="23" t="s">
        <v>18</v>
      </c>
      <c r="J116" s="52" t="str">
        <f>IF(J12="","",J12)</f>
        <v>8. 12. 2021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20</v>
      </c>
      <c r="D118" s="26"/>
      <c r="E118" s="26"/>
      <c r="F118" s="21" t="str">
        <f>E15</f>
        <v xml:space="preserve"> </v>
      </c>
      <c r="G118" s="26"/>
      <c r="H118" s="26"/>
      <c r="I118" s="23" t="s">
        <v>24</v>
      </c>
      <c r="J118" s="24" t="str">
        <f>E21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23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27</v>
      </c>
      <c r="J119" s="24" t="str">
        <f>E24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126</v>
      </c>
      <c r="D121" s="124" t="s">
        <v>54</v>
      </c>
      <c r="E121" s="124" t="s">
        <v>50</v>
      </c>
      <c r="F121" s="124" t="s">
        <v>51</v>
      </c>
      <c r="G121" s="124" t="s">
        <v>127</v>
      </c>
      <c r="H121" s="124" t="s">
        <v>128</v>
      </c>
      <c r="I121" s="124" t="s">
        <v>129</v>
      </c>
      <c r="J121" s="125" t="s">
        <v>111</v>
      </c>
      <c r="K121" s="126" t="s">
        <v>130</v>
      </c>
      <c r="L121" s="127"/>
      <c r="M121" s="59" t="s">
        <v>1</v>
      </c>
      <c r="N121" s="60" t="s">
        <v>33</v>
      </c>
      <c r="O121" s="60" t="s">
        <v>131</v>
      </c>
      <c r="P121" s="60" t="s">
        <v>132</v>
      </c>
      <c r="Q121" s="60" t="s">
        <v>133</v>
      </c>
      <c r="R121" s="60" t="s">
        <v>134</v>
      </c>
      <c r="S121" s="60" t="s">
        <v>135</v>
      </c>
      <c r="T121" s="61" t="s">
        <v>136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95" customHeight="1">
      <c r="A122" s="26"/>
      <c r="B122" s="27"/>
      <c r="C122" s="66" t="s">
        <v>112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P123+P129</f>
        <v>0</v>
      </c>
      <c r="Q122" s="63"/>
      <c r="R122" s="129">
        <f>R123+R129</f>
        <v>0</v>
      </c>
      <c r="S122" s="63"/>
      <c r="T122" s="130">
        <f>T123+T129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113</v>
      </c>
      <c r="BK122" s="131">
        <f>BK123+BK129</f>
        <v>0</v>
      </c>
    </row>
    <row r="123" spans="1:65" s="12" customFormat="1" ht="25.95" customHeight="1">
      <c r="B123" s="132"/>
      <c r="D123" s="133" t="s">
        <v>68</v>
      </c>
      <c r="E123" s="134" t="s">
        <v>137</v>
      </c>
      <c r="F123" s="134" t="s">
        <v>138</v>
      </c>
      <c r="J123" s="135">
        <f>BK123</f>
        <v>0</v>
      </c>
      <c r="L123" s="132"/>
      <c r="M123" s="136"/>
      <c r="N123" s="137"/>
      <c r="O123" s="137"/>
      <c r="P123" s="138">
        <f>SUM(P124:P128)</f>
        <v>0</v>
      </c>
      <c r="Q123" s="137"/>
      <c r="R123" s="138">
        <f>SUM(R124:R128)</f>
        <v>0</v>
      </c>
      <c r="S123" s="137"/>
      <c r="T123" s="139">
        <f>SUM(T124:T128)</f>
        <v>0</v>
      </c>
      <c r="AR123" s="133" t="s">
        <v>77</v>
      </c>
      <c r="AT123" s="140" t="s">
        <v>68</v>
      </c>
      <c r="AU123" s="140" t="s">
        <v>69</v>
      </c>
      <c r="AY123" s="133" t="s">
        <v>139</v>
      </c>
      <c r="BK123" s="141">
        <f>SUM(BK124:BK128)</f>
        <v>0</v>
      </c>
    </row>
    <row r="124" spans="1:65" s="2" customFormat="1" ht="24.15" customHeight="1">
      <c r="A124" s="26"/>
      <c r="B124" s="144"/>
      <c r="C124" s="145" t="s">
        <v>77</v>
      </c>
      <c r="D124" s="145" t="s">
        <v>141</v>
      </c>
      <c r="E124" s="146" t="s">
        <v>223</v>
      </c>
      <c r="F124" s="147" t="s">
        <v>224</v>
      </c>
      <c r="G124" s="148" t="s">
        <v>225</v>
      </c>
      <c r="H124" s="149">
        <v>5.7679999999999998</v>
      </c>
      <c r="I124" s="149"/>
      <c r="J124" s="149">
        <f>ROUND(I124*H124,3)</f>
        <v>0</v>
      </c>
      <c r="K124" s="150"/>
      <c r="L124" s="27"/>
      <c r="M124" s="151" t="s">
        <v>1</v>
      </c>
      <c r="N124" s="152" t="s">
        <v>35</v>
      </c>
      <c r="O124" s="153">
        <v>0</v>
      </c>
      <c r="P124" s="153">
        <f>O124*H124</f>
        <v>0</v>
      </c>
      <c r="Q124" s="153">
        <v>0</v>
      </c>
      <c r="R124" s="153">
        <f>Q124*H124</f>
        <v>0</v>
      </c>
      <c r="S124" s="153">
        <v>0</v>
      </c>
      <c r="T124" s="15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145</v>
      </c>
      <c r="AT124" s="155" t="s">
        <v>141</v>
      </c>
      <c r="AU124" s="155" t="s">
        <v>77</v>
      </c>
      <c r="AY124" s="14" t="s">
        <v>139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146</v>
      </c>
      <c r="BK124" s="157">
        <f>ROUND(I124*H124,3)</f>
        <v>0</v>
      </c>
      <c r="BL124" s="14" t="s">
        <v>145</v>
      </c>
      <c r="BM124" s="155" t="s">
        <v>146</v>
      </c>
    </row>
    <row r="125" spans="1:65" s="2" customFormat="1" ht="21.75" customHeight="1">
      <c r="A125" s="26"/>
      <c r="B125" s="144"/>
      <c r="C125" s="145" t="s">
        <v>146</v>
      </c>
      <c r="D125" s="145" t="s">
        <v>141</v>
      </c>
      <c r="E125" s="146" t="s">
        <v>228</v>
      </c>
      <c r="F125" s="147" t="s">
        <v>229</v>
      </c>
      <c r="G125" s="148" t="s">
        <v>225</v>
      </c>
      <c r="H125" s="149">
        <v>5.7679999999999998</v>
      </c>
      <c r="I125" s="149"/>
      <c r="J125" s="149">
        <f>ROUND(I125*H125,3)</f>
        <v>0</v>
      </c>
      <c r="K125" s="150"/>
      <c r="L125" s="27"/>
      <c r="M125" s="151" t="s">
        <v>1</v>
      </c>
      <c r="N125" s="152" t="s">
        <v>35</v>
      </c>
      <c r="O125" s="153">
        <v>0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77</v>
      </c>
      <c r="AY125" s="14" t="s">
        <v>139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146</v>
      </c>
      <c r="BK125" s="157">
        <f>ROUND(I125*H125,3)</f>
        <v>0</v>
      </c>
      <c r="BL125" s="14" t="s">
        <v>145</v>
      </c>
      <c r="BM125" s="155" t="s">
        <v>145</v>
      </c>
    </row>
    <row r="126" spans="1:65" s="2" customFormat="1" ht="24.15" customHeight="1">
      <c r="A126" s="26"/>
      <c r="B126" s="144"/>
      <c r="C126" s="145" t="s">
        <v>150</v>
      </c>
      <c r="D126" s="145" t="s">
        <v>141</v>
      </c>
      <c r="E126" s="146" t="s">
        <v>231</v>
      </c>
      <c r="F126" s="147" t="s">
        <v>232</v>
      </c>
      <c r="G126" s="148" t="s">
        <v>225</v>
      </c>
      <c r="H126" s="149">
        <v>28.84</v>
      </c>
      <c r="I126" s="149"/>
      <c r="J126" s="149">
        <f>ROUND(I126*H126,3)</f>
        <v>0</v>
      </c>
      <c r="K126" s="150"/>
      <c r="L126" s="27"/>
      <c r="M126" s="151" t="s">
        <v>1</v>
      </c>
      <c r="N126" s="152" t="s">
        <v>35</v>
      </c>
      <c r="O126" s="153">
        <v>0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77</v>
      </c>
      <c r="AY126" s="14" t="s">
        <v>139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146</v>
      </c>
      <c r="BK126" s="157">
        <f>ROUND(I126*H126,3)</f>
        <v>0</v>
      </c>
      <c r="BL126" s="14" t="s">
        <v>145</v>
      </c>
      <c r="BM126" s="155" t="s">
        <v>153</v>
      </c>
    </row>
    <row r="127" spans="1:65" s="2" customFormat="1" ht="24.15" customHeight="1">
      <c r="A127" s="26"/>
      <c r="B127" s="144"/>
      <c r="C127" s="145" t="s">
        <v>145</v>
      </c>
      <c r="D127" s="145" t="s">
        <v>141</v>
      </c>
      <c r="E127" s="146" t="s">
        <v>235</v>
      </c>
      <c r="F127" s="147" t="s">
        <v>236</v>
      </c>
      <c r="G127" s="148" t="s">
        <v>225</v>
      </c>
      <c r="H127" s="149">
        <v>5.7679999999999998</v>
      </c>
      <c r="I127" s="149"/>
      <c r="J127" s="149">
        <f>ROUND(I127*H127,3)</f>
        <v>0</v>
      </c>
      <c r="K127" s="150"/>
      <c r="L127" s="27"/>
      <c r="M127" s="151" t="s">
        <v>1</v>
      </c>
      <c r="N127" s="152" t="s">
        <v>35</v>
      </c>
      <c r="O127" s="153">
        <v>0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77</v>
      </c>
      <c r="AY127" s="14" t="s">
        <v>139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146</v>
      </c>
      <c r="BK127" s="157">
        <f>ROUND(I127*H127,3)</f>
        <v>0</v>
      </c>
      <c r="BL127" s="14" t="s">
        <v>145</v>
      </c>
      <c r="BM127" s="155" t="s">
        <v>156</v>
      </c>
    </row>
    <row r="128" spans="1:65" s="2" customFormat="1" ht="16.5" customHeight="1">
      <c r="A128" s="26"/>
      <c r="B128" s="144"/>
      <c r="C128" s="145" t="s">
        <v>157</v>
      </c>
      <c r="D128" s="145" t="s">
        <v>141</v>
      </c>
      <c r="E128" s="146" t="s">
        <v>238</v>
      </c>
      <c r="F128" s="147" t="s">
        <v>239</v>
      </c>
      <c r="G128" s="148" t="s">
        <v>225</v>
      </c>
      <c r="H128" s="149">
        <v>5.7679999999999998</v>
      </c>
      <c r="I128" s="149"/>
      <c r="J128" s="149">
        <f>ROUND(I128*H128,3)</f>
        <v>0</v>
      </c>
      <c r="K128" s="150"/>
      <c r="L128" s="27"/>
      <c r="M128" s="151" t="s">
        <v>1</v>
      </c>
      <c r="N128" s="152" t="s">
        <v>35</v>
      </c>
      <c r="O128" s="153">
        <v>0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77</v>
      </c>
      <c r="AY128" s="14" t="s">
        <v>139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146</v>
      </c>
      <c r="BK128" s="157">
        <f>ROUND(I128*H128,3)</f>
        <v>0</v>
      </c>
      <c r="BL128" s="14" t="s">
        <v>145</v>
      </c>
      <c r="BM128" s="155" t="s">
        <v>160</v>
      </c>
    </row>
    <row r="129" spans="1:65" s="12" customFormat="1" ht="25.95" customHeight="1">
      <c r="B129" s="132"/>
      <c r="D129" s="133" t="s">
        <v>68</v>
      </c>
      <c r="E129" s="134" t="s">
        <v>247</v>
      </c>
      <c r="F129" s="134" t="s">
        <v>248</v>
      </c>
      <c r="J129" s="135">
        <f>BK129</f>
        <v>0</v>
      </c>
      <c r="L129" s="132"/>
      <c r="M129" s="136"/>
      <c r="N129" s="137"/>
      <c r="O129" s="137"/>
      <c r="P129" s="138">
        <f>P130+P134+P144+P150</f>
        <v>0</v>
      </c>
      <c r="Q129" s="137"/>
      <c r="R129" s="138">
        <f>R130+R134+R144+R150</f>
        <v>0</v>
      </c>
      <c r="S129" s="137"/>
      <c r="T129" s="139">
        <f>T130+T134+T144+T150</f>
        <v>0</v>
      </c>
      <c r="AR129" s="133" t="s">
        <v>146</v>
      </c>
      <c r="AT129" s="140" t="s">
        <v>68</v>
      </c>
      <c r="AU129" s="140" t="s">
        <v>69</v>
      </c>
      <c r="AY129" s="133" t="s">
        <v>139</v>
      </c>
      <c r="BK129" s="141">
        <f>BK130+BK134+BK144+BK150</f>
        <v>0</v>
      </c>
    </row>
    <row r="130" spans="1:65" s="12" customFormat="1" ht="22.95" customHeight="1">
      <c r="B130" s="132"/>
      <c r="D130" s="133" t="s">
        <v>68</v>
      </c>
      <c r="E130" s="142" t="s">
        <v>342</v>
      </c>
      <c r="F130" s="142" t="s">
        <v>343</v>
      </c>
      <c r="J130" s="143">
        <f>BK130</f>
        <v>0</v>
      </c>
      <c r="L130" s="132"/>
      <c r="M130" s="136"/>
      <c r="N130" s="137"/>
      <c r="O130" s="137"/>
      <c r="P130" s="138">
        <f>SUM(P131:P133)</f>
        <v>0</v>
      </c>
      <c r="Q130" s="137"/>
      <c r="R130" s="138">
        <f>SUM(R131:R133)</f>
        <v>0</v>
      </c>
      <c r="S130" s="137"/>
      <c r="T130" s="139">
        <f>SUM(T131:T133)</f>
        <v>0</v>
      </c>
      <c r="AR130" s="133" t="s">
        <v>146</v>
      </c>
      <c r="AT130" s="140" t="s">
        <v>68</v>
      </c>
      <c r="AU130" s="140" t="s">
        <v>77</v>
      </c>
      <c r="AY130" s="133" t="s">
        <v>139</v>
      </c>
      <c r="BK130" s="141">
        <f>SUM(BK131:BK133)</f>
        <v>0</v>
      </c>
    </row>
    <row r="131" spans="1:65" s="2" customFormat="1" ht="24.15" customHeight="1">
      <c r="A131" s="26"/>
      <c r="B131" s="144"/>
      <c r="C131" s="145" t="s">
        <v>153</v>
      </c>
      <c r="D131" s="145" t="s">
        <v>141</v>
      </c>
      <c r="E131" s="146" t="s">
        <v>344</v>
      </c>
      <c r="F131" s="147" t="s">
        <v>345</v>
      </c>
      <c r="G131" s="148" t="s">
        <v>144</v>
      </c>
      <c r="H131" s="149">
        <v>300</v>
      </c>
      <c r="I131" s="149"/>
      <c r="J131" s="149">
        <f>ROUND(I131*H131,3)</f>
        <v>0</v>
      </c>
      <c r="K131" s="150"/>
      <c r="L131" s="27"/>
      <c r="M131" s="151" t="s">
        <v>1</v>
      </c>
      <c r="N131" s="152" t="s">
        <v>35</v>
      </c>
      <c r="O131" s="153">
        <v>0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172</v>
      </c>
      <c r="AT131" s="155" t="s">
        <v>141</v>
      </c>
      <c r="AU131" s="155" t="s">
        <v>146</v>
      </c>
      <c r="AY131" s="14" t="s">
        <v>139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146</v>
      </c>
      <c r="BK131" s="157">
        <f>ROUND(I131*H131,3)</f>
        <v>0</v>
      </c>
      <c r="BL131" s="14" t="s">
        <v>172</v>
      </c>
      <c r="BM131" s="155" t="s">
        <v>163</v>
      </c>
    </row>
    <row r="132" spans="1:65" s="2" customFormat="1" ht="24.15" customHeight="1">
      <c r="A132" s="26"/>
      <c r="B132" s="144"/>
      <c r="C132" s="158" t="s">
        <v>165</v>
      </c>
      <c r="D132" s="158" t="s">
        <v>169</v>
      </c>
      <c r="E132" s="159" t="s">
        <v>346</v>
      </c>
      <c r="F132" s="160" t="s">
        <v>347</v>
      </c>
      <c r="G132" s="161" t="s">
        <v>144</v>
      </c>
      <c r="H132" s="162">
        <v>306</v>
      </c>
      <c r="I132" s="162"/>
      <c r="J132" s="162">
        <f>ROUND(I132*H132,3)</f>
        <v>0</v>
      </c>
      <c r="K132" s="163"/>
      <c r="L132" s="164"/>
      <c r="M132" s="165" t="s">
        <v>1</v>
      </c>
      <c r="N132" s="166" t="s">
        <v>35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195</v>
      </c>
      <c r="AT132" s="155" t="s">
        <v>169</v>
      </c>
      <c r="AU132" s="155" t="s">
        <v>146</v>
      </c>
      <c r="AY132" s="14" t="s">
        <v>139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146</v>
      </c>
      <c r="BK132" s="157">
        <f>ROUND(I132*H132,3)</f>
        <v>0</v>
      </c>
      <c r="BL132" s="14" t="s">
        <v>172</v>
      </c>
      <c r="BM132" s="155" t="s">
        <v>168</v>
      </c>
    </row>
    <row r="133" spans="1:65" s="2" customFormat="1" ht="24.15" customHeight="1">
      <c r="A133" s="26"/>
      <c r="B133" s="144"/>
      <c r="C133" s="145" t="s">
        <v>156</v>
      </c>
      <c r="D133" s="145" t="s">
        <v>141</v>
      </c>
      <c r="E133" s="146" t="s">
        <v>348</v>
      </c>
      <c r="F133" s="147" t="s">
        <v>349</v>
      </c>
      <c r="G133" s="148" t="s">
        <v>225</v>
      </c>
      <c r="H133" s="149">
        <v>4.1310000000000002</v>
      </c>
      <c r="I133" s="149"/>
      <c r="J133" s="149">
        <f>ROUND(I133*H133,3)</f>
        <v>0</v>
      </c>
      <c r="K133" s="150"/>
      <c r="L133" s="27"/>
      <c r="M133" s="151" t="s">
        <v>1</v>
      </c>
      <c r="N133" s="152" t="s">
        <v>35</v>
      </c>
      <c r="O133" s="153">
        <v>0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172</v>
      </c>
      <c r="AT133" s="155" t="s">
        <v>141</v>
      </c>
      <c r="AU133" s="155" t="s">
        <v>146</v>
      </c>
      <c r="AY133" s="14" t="s">
        <v>139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146</v>
      </c>
      <c r="BK133" s="157">
        <f>ROUND(I133*H133,3)</f>
        <v>0</v>
      </c>
      <c r="BL133" s="14" t="s">
        <v>172</v>
      </c>
      <c r="BM133" s="155" t="s">
        <v>172</v>
      </c>
    </row>
    <row r="134" spans="1:65" s="12" customFormat="1" ht="22.95" customHeight="1">
      <c r="B134" s="132"/>
      <c r="D134" s="133" t="s">
        <v>68</v>
      </c>
      <c r="E134" s="142" t="s">
        <v>350</v>
      </c>
      <c r="F134" s="142" t="s">
        <v>351</v>
      </c>
      <c r="J134" s="143">
        <f>BK134</f>
        <v>0</v>
      </c>
      <c r="L134" s="132"/>
      <c r="M134" s="136"/>
      <c r="N134" s="137"/>
      <c r="O134" s="137"/>
      <c r="P134" s="138">
        <f>SUM(P135:P143)</f>
        <v>0</v>
      </c>
      <c r="Q134" s="137"/>
      <c r="R134" s="138">
        <f>SUM(R135:R143)</f>
        <v>0</v>
      </c>
      <c r="S134" s="137"/>
      <c r="T134" s="139">
        <f>SUM(T135:T143)</f>
        <v>0</v>
      </c>
      <c r="AR134" s="133" t="s">
        <v>146</v>
      </c>
      <c r="AT134" s="140" t="s">
        <v>68</v>
      </c>
      <c r="AU134" s="140" t="s">
        <v>77</v>
      </c>
      <c r="AY134" s="133" t="s">
        <v>139</v>
      </c>
      <c r="BK134" s="141">
        <f>SUM(BK135:BK143)</f>
        <v>0</v>
      </c>
    </row>
    <row r="135" spans="1:65" s="2" customFormat="1" ht="16.5" customHeight="1">
      <c r="A135" s="26"/>
      <c r="B135" s="144"/>
      <c r="C135" s="145" t="s">
        <v>174</v>
      </c>
      <c r="D135" s="145" t="s">
        <v>141</v>
      </c>
      <c r="E135" s="146" t="s">
        <v>352</v>
      </c>
      <c r="F135" s="147" t="s">
        <v>353</v>
      </c>
      <c r="G135" s="148" t="s">
        <v>144</v>
      </c>
      <c r="H135" s="149">
        <v>142</v>
      </c>
      <c r="I135" s="149"/>
      <c r="J135" s="149">
        <f t="shared" ref="J135:J143" si="0">ROUND(I135*H135,3)</f>
        <v>0</v>
      </c>
      <c r="K135" s="150"/>
      <c r="L135" s="27"/>
      <c r="M135" s="151" t="s">
        <v>1</v>
      </c>
      <c r="N135" s="152" t="s">
        <v>35</v>
      </c>
      <c r="O135" s="153">
        <v>0</v>
      </c>
      <c r="P135" s="153">
        <f t="shared" ref="P135:P143" si="1">O135*H135</f>
        <v>0</v>
      </c>
      <c r="Q135" s="153">
        <v>0</v>
      </c>
      <c r="R135" s="153">
        <f t="shared" ref="R135:R143" si="2">Q135*H135</f>
        <v>0</v>
      </c>
      <c r="S135" s="153">
        <v>0</v>
      </c>
      <c r="T135" s="154">
        <f t="shared" ref="T135:T143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172</v>
      </c>
      <c r="AT135" s="155" t="s">
        <v>141</v>
      </c>
      <c r="AU135" s="155" t="s">
        <v>146</v>
      </c>
      <c r="AY135" s="14" t="s">
        <v>139</v>
      </c>
      <c r="BE135" s="156">
        <f t="shared" ref="BE135:BE143" si="4">IF(N135="základná",J135,0)</f>
        <v>0</v>
      </c>
      <c r="BF135" s="156">
        <f t="shared" ref="BF135:BF143" si="5">IF(N135="znížená",J135,0)</f>
        <v>0</v>
      </c>
      <c r="BG135" s="156">
        <f t="shared" ref="BG135:BG143" si="6">IF(N135="zákl. prenesená",J135,0)</f>
        <v>0</v>
      </c>
      <c r="BH135" s="156">
        <f t="shared" ref="BH135:BH143" si="7">IF(N135="zníž. prenesená",J135,0)</f>
        <v>0</v>
      </c>
      <c r="BI135" s="156">
        <f t="shared" ref="BI135:BI143" si="8">IF(N135="nulová",J135,0)</f>
        <v>0</v>
      </c>
      <c r="BJ135" s="14" t="s">
        <v>146</v>
      </c>
      <c r="BK135" s="157">
        <f t="shared" ref="BK135:BK143" si="9">ROUND(I135*H135,3)</f>
        <v>0</v>
      </c>
      <c r="BL135" s="14" t="s">
        <v>172</v>
      </c>
      <c r="BM135" s="155" t="s">
        <v>176</v>
      </c>
    </row>
    <row r="136" spans="1:65" s="2" customFormat="1" ht="16.5" customHeight="1">
      <c r="A136" s="26"/>
      <c r="B136" s="144"/>
      <c r="C136" s="158" t="s">
        <v>160</v>
      </c>
      <c r="D136" s="158" t="s">
        <v>169</v>
      </c>
      <c r="E136" s="159" t="s">
        <v>354</v>
      </c>
      <c r="F136" s="160" t="s">
        <v>355</v>
      </c>
      <c r="G136" s="161" t="s">
        <v>149</v>
      </c>
      <c r="H136" s="162">
        <v>3.55</v>
      </c>
      <c r="I136" s="162"/>
      <c r="J136" s="162">
        <f t="shared" si="0"/>
        <v>0</v>
      </c>
      <c r="K136" s="163"/>
      <c r="L136" s="164"/>
      <c r="M136" s="165" t="s">
        <v>1</v>
      </c>
      <c r="N136" s="166" t="s">
        <v>35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195</v>
      </c>
      <c r="AT136" s="155" t="s">
        <v>169</v>
      </c>
      <c r="AU136" s="155" t="s">
        <v>146</v>
      </c>
      <c r="AY136" s="14" t="s">
        <v>139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146</v>
      </c>
      <c r="BK136" s="157">
        <f t="shared" si="9"/>
        <v>0</v>
      </c>
      <c r="BL136" s="14" t="s">
        <v>172</v>
      </c>
      <c r="BM136" s="155" t="s">
        <v>7</v>
      </c>
    </row>
    <row r="137" spans="1:65" s="2" customFormat="1" ht="24.15" customHeight="1">
      <c r="A137" s="26"/>
      <c r="B137" s="144"/>
      <c r="C137" s="145" t="s">
        <v>178</v>
      </c>
      <c r="D137" s="145" t="s">
        <v>141</v>
      </c>
      <c r="E137" s="146" t="s">
        <v>356</v>
      </c>
      <c r="F137" s="147" t="s">
        <v>357</v>
      </c>
      <c r="G137" s="148" t="s">
        <v>202</v>
      </c>
      <c r="H137" s="149">
        <v>218.73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172</v>
      </c>
      <c r="AT137" s="155" t="s">
        <v>141</v>
      </c>
      <c r="AU137" s="155" t="s">
        <v>146</v>
      </c>
      <c r="AY137" s="14" t="s">
        <v>139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146</v>
      </c>
      <c r="BK137" s="157">
        <f t="shared" si="9"/>
        <v>0</v>
      </c>
      <c r="BL137" s="14" t="s">
        <v>172</v>
      </c>
      <c r="BM137" s="155" t="s">
        <v>180</v>
      </c>
    </row>
    <row r="138" spans="1:65" s="2" customFormat="1" ht="16.5" customHeight="1">
      <c r="A138" s="26"/>
      <c r="B138" s="144"/>
      <c r="C138" s="158" t="s">
        <v>163</v>
      </c>
      <c r="D138" s="158" t="s">
        <v>169</v>
      </c>
      <c r="E138" s="159" t="s">
        <v>358</v>
      </c>
      <c r="F138" s="160" t="s">
        <v>359</v>
      </c>
      <c r="G138" s="161" t="s">
        <v>149</v>
      </c>
      <c r="H138" s="162">
        <v>7.2190000000000003</v>
      </c>
      <c r="I138" s="162"/>
      <c r="J138" s="162">
        <f t="shared" si="0"/>
        <v>0</v>
      </c>
      <c r="K138" s="163"/>
      <c r="L138" s="164"/>
      <c r="M138" s="165" t="s">
        <v>1</v>
      </c>
      <c r="N138" s="166" t="s">
        <v>35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195</v>
      </c>
      <c r="AT138" s="155" t="s">
        <v>169</v>
      </c>
      <c r="AU138" s="155" t="s">
        <v>146</v>
      </c>
      <c r="AY138" s="14" t="s">
        <v>139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146</v>
      </c>
      <c r="BK138" s="157">
        <f t="shared" si="9"/>
        <v>0</v>
      </c>
      <c r="BL138" s="14" t="s">
        <v>172</v>
      </c>
      <c r="BM138" s="155" t="s">
        <v>182</v>
      </c>
    </row>
    <row r="139" spans="1:65" s="2" customFormat="1" ht="24.15" customHeight="1">
      <c r="A139" s="26"/>
      <c r="B139" s="144"/>
      <c r="C139" s="145" t="s">
        <v>183</v>
      </c>
      <c r="D139" s="145" t="s">
        <v>141</v>
      </c>
      <c r="E139" s="146" t="s">
        <v>360</v>
      </c>
      <c r="F139" s="147" t="s">
        <v>361</v>
      </c>
      <c r="G139" s="148" t="s">
        <v>202</v>
      </c>
      <c r="H139" s="149">
        <v>218.73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35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172</v>
      </c>
      <c r="AT139" s="155" t="s">
        <v>141</v>
      </c>
      <c r="AU139" s="155" t="s">
        <v>146</v>
      </c>
      <c r="AY139" s="14" t="s">
        <v>139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146</v>
      </c>
      <c r="BK139" s="157">
        <f t="shared" si="9"/>
        <v>0</v>
      </c>
      <c r="BL139" s="14" t="s">
        <v>172</v>
      </c>
      <c r="BM139" s="155" t="s">
        <v>185</v>
      </c>
    </row>
    <row r="140" spans="1:65" s="2" customFormat="1" ht="24.15" customHeight="1">
      <c r="A140" s="26"/>
      <c r="B140" s="144"/>
      <c r="C140" s="145" t="s">
        <v>168</v>
      </c>
      <c r="D140" s="145" t="s">
        <v>141</v>
      </c>
      <c r="E140" s="146" t="s">
        <v>362</v>
      </c>
      <c r="F140" s="147" t="s">
        <v>363</v>
      </c>
      <c r="G140" s="148" t="s">
        <v>144</v>
      </c>
      <c r="H140" s="149">
        <v>142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35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172</v>
      </c>
      <c r="AT140" s="155" t="s">
        <v>141</v>
      </c>
      <c r="AU140" s="155" t="s">
        <v>146</v>
      </c>
      <c r="AY140" s="14" t="s">
        <v>139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146</v>
      </c>
      <c r="BK140" s="157">
        <f t="shared" si="9"/>
        <v>0</v>
      </c>
      <c r="BL140" s="14" t="s">
        <v>172</v>
      </c>
      <c r="BM140" s="155" t="s">
        <v>187</v>
      </c>
    </row>
    <row r="141" spans="1:65" s="2" customFormat="1" ht="16.5" customHeight="1">
      <c r="A141" s="26"/>
      <c r="B141" s="144"/>
      <c r="C141" s="158" t="s">
        <v>189</v>
      </c>
      <c r="D141" s="158" t="s">
        <v>169</v>
      </c>
      <c r="E141" s="159" t="s">
        <v>364</v>
      </c>
      <c r="F141" s="160" t="s">
        <v>355</v>
      </c>
      <c r="G141" s="161" t="s">
        <v>149</v>
      </c>
      <c r="H141" s="162">
        <v>3.55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35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195</v>
      </c>
      <c r="AT141" s="155" t="s">
        <v>169</v>
      </c>
      <c r="AU141" s="155" t="s">
        <v>146</v>
      </c>
      <c r="AY141" s="14" t="s">
        <v>139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146</v>
      </c>
      <c r="BK141" s="157">
        <f t="shared" si="9"/>
        <v>0</v>
      </c>
      <c r="BL141" s="14" t="s">
        <v>172</v>
      </c>
      <c r="BM141" s="155" t="s">
        <v>192</v>
      </c>
    </row>
    <row r="142" spans="1:65" s="2" customFormat="1" ht="24.15" customHeight="1">
      <c r="A142" s="26"/>
      <c r="B142" s="144"/>
      <c r="C142" s="145" t="s">
        <v>172</v>
      </c>
      <c r="D142" s="145" t="s">
        <v>141</v>
      </c>
      <c r="E142" s="146" t="s">
        <v>365</v>
      </c>
      <c r="F142" s="147" t="s">
        <v>366</v>
      </c>
      <c r="G142" s="148" t="s">
        <v>149</v>
      </c>
      <c r="H142" s="149">
        <v>14.319000000000001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172</v>
      </c>
      <c r="AT142" s="155" t="s">
        <v>141</v>
      </c>
      <c r="AU142" s="155" t="s">
        <v>146</v>
      </c>
      <c r="AY142" s="14" t="s">
        <v>139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146</v>
      </c>
      <c r="BK142" s="157">
        <f t="shared" si="9"/>
        <v>0</v>
      </c>
      <c r="BL142" s="14" t="s">
        <v>172</v>
      </c>
      <c r="BM142" s="155" t="s">
        <v>195</v>
      </c>
    </row>
    <row r="143" spans="1:65" s="2" customFormat="1" ht="24.15" customHeight="1">
      <c r="A143" s="26"/>
      <c r="B143" s="144"/>
      <c r="C143" s="145" t="s">
        <v>196</v>
      </c>
      <c r="D143" s="145" t="s">
        <v>141</v>
      </c>
      <c r="E143" s="146" t="s">
        <v>367</v>
      </c>
      <c r="F143" s="147" t="s">
        <v>368</v>
      </c>
      <c r="G143" s="148" t="s">
        <v>225</v>
      </c>
      <c r="H143" s="149">
        <v>7.9180000000000001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172</v>
      </c>
      <c r="AT143" s="155" t="s">
        <v>141</v>
      </c>
      <c r="AU143" s="155" t="s">
        <v>146</v>
      </c>
      <c r="AY143" s="14" t="s">
        <v>139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146</v>
      </c>
      <c r="BK143" s="157">
        <f t="shared" si="9"/>
        <v>0</v>
      </c>
      <c r="BL143" s="14" t="s">
        <v>172</v>
      </c>
      <c r="BM143" s="155" t="s">
        <v>199</v>
      </c>
    </row>
    <row r="144" spans="1:65" s="12" customFormat="1" ht="22.95" customHeight="1">
      <c r="B144" s="132"/>
      <c r="D144" s="133" t="s">
        <v>68</v>
      </c>
      <c r="E144" s="142" t="s">
        <v>369</v>
      </c>
      <c r="F144" s="142" t="s">
        <v>370</v>
      </c>
      <c r="J144" s="143">
        <f>BK144</f>
        <v>0</v>
      </c>
      <c r="L144" s="132"/>
      <c r="M144" s="136"/>
      <c r="N144" s="137"/>
      <c r="O144" s="137"/>
      <c r="P144" s="138">
        <f>SUM(P145:P149)</f>
        <v>0</v>
      </c>
      <c r="Q144" s="137"/>
      <c r="R144" s="138">
        <f>SUM(R145:R149)</f>
        <v>0</v>
      </c>
      <c r="S144" s="137"/>
      <c r="T144" s="139">
        <f>SUM(T145:T149)</f>
        <v>0</v>
      </c>
      <c r="AR144" s="133" t="s">
        <v>146</v>
      </c>
      <c r="AT144" s="140" t="s">
        <v>68</v>
      </c>
      <c r="AU144" s="140" t="s">
        <v>77</v>
      </c>
      <c r="AY144" s="133" t="s">
        <v>139</v>
      </c>
      <c r="BK144" s="141">
        <f>SUM(BK145:BK149)</f>
        <v>0</v>
      </c>
    </row>
    <row r="145" spans="1:65" s="2" customFormat="1" ht="16.5" customHeight="1">
      <c r="A145" s="26"/>
      <c r="B145" s="144"/>
      <c r="C145" s="145" t="s">
        <v>176</v>
      </c>
      <c r="D145" s="145" t="s">
        <v>141</v>
      </c>
      <c r="E145" s="146" t="s">
        <v>371</v>
      </c>
      <c r="F145" s="147" t="s">
        <v>372</v>
      </c>
      <c r="G145" s="148" t="s">
        <v>144</v>
      </c>
      <c r="H145" s="149">
        <v>150</v>
      </c>
      <c r="I145" s="149"/>
      <c r="J145" s="149">
        <f>ROUND(I145*H145,3)</f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172</v>
      </c>
      <c r="AT145" s="155" t="s">
        <v>141</v>
      </c>
      <c r="AU145" s="155" t="s">
        <v>146</v>
      </c>
      <c r="AY145" s="14" t="s">
        <v>139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146</v>
      </c>
      <c r="BK145" s="157">
        <f>ROUND(I145*H145,3)</f>
        <v>0</v>
      </c>
      <c r="BL145" s="14" t="s">
        <v>172</v>
      </c>
      <c r="BM145" s="155" t="s">
        <v>203</v>
      </c>
    </row>
    <row r="146" spans="1:65" s="2" customFormat="1" ht="16.5" customHeight="1">
      <c r="A146" s="26"/>
      <c r="B146" s="144"/>
      <c r="C146" s="158" t="s">
        <v>204</v>
      </c>
      <c r="D146" s="158" t="s">
        <v>169</v>
      </c>
      <c r="E146" s="159" t="s">
        <v>373</v>
      </c>
      <c r="F146" s="160" t="s">
        <v>374</v>
      </c>
      <c r="G146" s="161" t="s">
        <v>144</v>
      </c>
      <c r="H146" s="162">
        <v>157.5</v>
      </c>
      <c r="I146" s="162"/>
      <c r="J146" s="162">
        <f>ROUND(I146*H146,3)</f>
        <v>0</v>
      </c>
      <c r="K146" s="163"/>
      <c r="L146" s="164"/>
      <c r="M146" s="165" t="s">
        <v>1</v>
      </c>
      <c r="N146" s="166" t="s">
        <v>35</v>
      </c>
      <c r="O146" s="153">
        <v>0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195</v>
      </c>
      <c r="AT146" s="155" t="s">
        <v>169</v>
      </c>
      <c r="AU146" s="155" t="s">
        <v>146</v>
      </c>
      <c r="AY146" s="14" t="s">
        <v>139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146</v>
      </c>
      <c r="BK146" s="157">
        <f>ROUND(I146*H146,3)</f>
        <v>0</v>
      </c>
      <c r="BL146" s="14" t="s">
        <v>172</v>
      </c>
      <c r="BM146" s="155" t="s">
        <v>207</v>
      </c>
    </row>
    <row r="147" spans="1:65" s="2" customFormat="1" ht="19.2">
      <c r="A147" s="26"/>
      <c r="B147" s="27"/>
      <c r="C147" s="26"/>
      <c r="D147" s="171" t="s">
        <v>375</v>
      </c>
      <c r="E147" s="26"/>
      <c r="F147" s="172" t="s">
        <v>376</v>
      </c>
      <c r="G147" s="26"/>
      <c r="H147" s="26"/>
      <c r="I147" s="26"/>
      <c r="J147" s="26"/>
      <c r="K147" s="26"/>
      <c r="L147" s="27"/>
      <c r="M147" s="173"/>
      <c r="N147" s="174"/>
      <c r="O147" s="55"/>
      <c r="P147" s="55"/>
      <c r="Q147" s="55"/>
      <c r="R147" s="55"/>
      <c r="S147" s="55"/>
      <c r="T147" s="5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T147" s="14" t="s">
        <v>375</v>
      </c>
      <c r="AU147" s="14" t="s">
        <v>146</v>
      </c>
    </row>
    <row r="148" spans="1:65" s="2" customFormat="1" ht="16.5" customHeight="1">
      <c r="A148" s="26"/>
      <c r="B148" s="144"/>
      <c r="C148" s="145" t="s">
        <v>7</v>
      </c>
      <c r="D148" s="145" t="s">
        <v>141</v>
      </c>
      <c r="E148" s="146" t="s">
        <v>377</v>
      </c>
      <c r="F148" s="147" t="s">
        <v>378</v>
      </c>
      <c r="G148" s="148" t="s">
        <v>144</v>
      </c>
      <c r="H148" s="149">
        <v>150</v>
      </c>
      <c r="I148" s="149"/>
      <c r="J148" s="149">
        <f>ROUND(I148*H148,3)</f>
        <v>0</v>
      </c>
      <c r="K148" s="150"/>
      <c r="L148" s="27"/>
      <c r="M148" s="151" t="s">
        <v>1</v>
      </c>
      <c r="N148" s="152" t="s">
        <v>35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172</v>
      </c>
      <c r="AT148" s="155" t="s">
        <v>141</v>
      </c>
      <c r="AU148" s="155" t="s">
        <v>146</v>
      </c>
      <c r="AY148" s="14" t="s">
        <v>139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146</v>
      </c>
      <c r="BK148" s="157">
        <f>ROUND(I148*H148,3)</f>
        <v>0</v>
      </c>
      <c r="BL148" s="14" t="s">
        <v>172</v>
      </c>
      <c r="BM148" s="155" t="s">
        <v>210</v>
      </c>
    </row>
    <row r="149" spans="1:65" s="2" customFormat="1" ht="21.75" customHeight="1">
      <c r="A149" s="26"/>
      <c r="B149" s="144"/>
      <c r="C149" s="145" t="s">
        <v>211</v>
      </c>
      <c r="D149" s="145" t="s">
        <v>141</v>
      </c>
      <c r="E149" s="146" t="s">
        <v>379</v>
      </c>
      <c r="F149" s="147" t="s">
        <v>380</v>
      </c>
      <c r="G149" s="148" t="s">
        <v>225</v>
      </c>
      <c r="H149" s="149">
        <v>0.36499999999999999</v>
      </c>
      <c r="I149" s="149"/>
      <c r="J149" s="149">
        <f>ROUND(I149*H149,3)</f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172</v>
      </c>
      <c r="AT149" s="155" t="s">
        <v>141</v>
      </c>
      <c r="AU149" s="155" t="s">
        <v>146</v>
      </c>
      <c r="AY149" s="14" t="s">
        <v>139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146</v>
      </c>
      <c r="BK149" s="157">
        <f>ROUND(I149*H149,3)</f>
        <v>0</v>
      </c>
      <c r="BL149" s="14" t="s">
        <v>172</v>
      </c>
      <c r="BM149" s="155" t="s">
        <v>215</v>
      </c>
    </row>
    <row r="150" spans="1:65" s="12" customFormat="1" ht="22.95" customHeight="1">
      <c r="B150" s="132"/>
      <c r="D150" s="133" t="s">
        <v>68</v>
      </c>
      <c r="E150" s="142" t="s">
        <v>319</v>
      </c>
      <c r="F150" s="142" t="s">
        <v>320</v>
      </c>
      <c r="J150" s="143">
        <f>BK150</f>
        <v>0</v>
      </c>
      <c r="L150" s="132"/>
      <c r="M150" s="136"/>
      <c r="N150" s="137"/>
      <c r="O150" s="137"/>
      <c r="P150" s="138">
        <f>SUM(P151:P155)</f>
        <v>0</v>
      </c>
      <c r="Q150" s="137"/>
      <c r="R150" s="138">
        <f>SUM(R151:R155)</f>
        <v>0</v>
      </c>
      <c r="S150" s="137"/>
      <c r="T150" s="139">
        <f>SUM(T151:T155)</f>
        <v>0</v>
      </c>
      <c r="AR150" s="133" t="s">
        <v>146</v>
      </c>
      <c r="AT150" s="140" t="s">
        <v>68</v>
      </c>
      <c r="AU150" s="140" t="s">
        <v>77</v>
      </c>
      <c r="AY150" s="133" t="s">
        <v>139</v>
      </c>
      <c r="BK150" s="141">
        <f>SUM(BK151:BK155)</f>
        <v>0</v>
      </c>
    </row>
    <row r="151" spans="1:65" s="2" customFormat="1" ht="24.15" customHeight="1">
      <c r="A151" s="26"/>
      <c r="B151" s="144"/>
      <c r="C151" s="145" t="s">
        <v>180</v>
      </c>
      <c r="D151" s="145" t="s">
        <v>141</v>
      </c>
      <c r="E151" s="146" t="s">
        <v>381</v>
      </c>
      <c r="F151" s="147" t="s">
        <v>382</v>
      </c>
      <c r="G151" s="148" t="s">
        <v>383</v>
      </c>
      <c r="H151" s="149">
        <v>137.55699999999999</v>
      </c>
      <c r="I151" s="149"/>
      <c r="J151" s="149">
        <f>ROUND(I151*H151,3)</f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172</v>
      </c>
      <c r="AT151" s="155" t="s">
        <v>141</v>
      </c>
      <c r="AU151" s="155" t="s">
        <v>146</v>
      </c>
      <c r="AY151" s="14" t="s">
        <v>139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146</v>
      </c>
      <c r="BK151" s="157">
        <f>ROUND(I151*H151,3)</f>
        <v>0</v>
      </c>
      <c r="BL151" s="14" t="s">
        <v>172</v>
      </c>
      <c r="BM151" s="155" t="s">
        <v>218</v>
      </c>
    </row>
    <row r="152" spans="1:65" s="2" customFormat="1" ht="16.5" customHeight="1">
      <c r="A152" s="26"/>
      <c r="B152" s="144"/>
      <c r="C152" s="158" t="s">
        <v>219</v>
      </c>
      <c r="D152" s="158" t="s">
        <v>169</v>
      </c>
      <c r="E152" s="159" t="s">
        <v>384</v>
      </c>
      <c r="F152" s="160" t="s">
        <v>385</v>
      </c>
      <c r="G152" s="161" t="s">
        <v>225</v>
      </c>
      <c r="H152" s="162">
        <v>0.151</v>
      </c>
      <c r="I152" s="162"/>
      <c r="J152" s="162">
        <f>ROUND(I152*H152,3)</f>
        <v>0</v>
      </c>
      <c r="K152" s="163"/>
      <c r="L152" s="164"/>
      <c r="M152" s="165" t="s">
        <v>1</v>
      </c>
      <c r="N152" s="166" t="s">
        <v>35</v>
      </c>
      <c r="O152" s="153">
        <v>0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195</v>
      </c>
      <c r="AT152" s="155" t="s">
        <v>169</v>
      </c>
      <c r="AU152" s="155" t="s">
        <v>146</v>
      </c>
      <c r="AY152" s="14" t="s">
        <v>139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146</v>
      </c>
      <c r="BK152" s="157">
        <f>ROUND(I152*H152,3)</f>
        <v>0</v>
      </c>
      <c r="BL152" s="14" t="s">
        <v>172</v>
      </c>
      <c r="BM152" s="155" t="s">
        <v>222</v>
      </c>
    </row>
    <row r="153" spans="1:65" s="2" customFormat="1" ht="24.15" customHeight="1">
      <c r="A153" s="26"/>
      <c r="B153" s="144"/>
      <c r="C153" s="145" t="s">
        <v>182</v>
      </c>
      <c r="D153" s="145" t="s">
        <v>141</v>
      </c>
      <c r="E153" s="146" t="s">
        <v>386</v>
      </c>
      <c r="F153" s="147" t="s">
        <v>387</v>
      </c>
      <c r="G153" s="148" t="s">
        <v>383</v>
      </c>
      <c r="H153" s="149">
        <v>1395.3720000000001</v>
      </c>
      <c r="I153" s="149"/>
      <c r="J153" s="149">
        <f>ROUND(I153*H153,3)</f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172</v>
      </c>
      <c r="AT153" s="155" t="s">
        <v>141</v>
      </c>
      <c r="AU153" s="155" t="s">
        <v>146</v>
      </c>
      <c r="AY153" s="14" t="s">
        <v>139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146</v>
      </c>
      <c r="BK153" s="157">
        <f>ROUND(I153*H153,3)</f>
        <v>0</v>
      </c>
      <c r="BL153" s="14" t="s">
        <v>172</v>
      </c>
      <c r="BM153" s="155" t="s">
        <v>226</v>
      </c>
    </row>
    <row r="154" spans="1:65" s="2" customFormat="1" ht="21.75" customHeight="1">
      <c r="A154" s="26"/>
      <c r="B154" s="144"/>
      <c r="C154" s="158" t="s">
        <v>227</v>
      </c>
      <c r="D154" s="158" t="s">
        <v>169</v>
      </c>
      <c r="E154" s="159" t="s">
        <v>388</v>
      </c>
      <c r="F154" s="160" t="s">
        <v>389</v>
      </c>
      <c r="G154" s="161" t="s">
        <v>202</v>
      </c>
      <c r="H154" s="162">
        <v>22.506</v>
      </c>
      <c r="I154" s="162"/>
      <c r="J154" s="162">
        <f>ROUND(I154*H154,3)</f>
        <v>0</v>
      </c>
      <c r="K154" s="163"/>
      <c r="L154" s="164"/>
      <c r="M154" s="165" t="s">
        <v>1</v>
      </c>
      <c r="N154" s="166" t="s">
        <v>35</v>
      </c>
      <c r="O154" s="153">
        <v>0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195</v>
      </c>
      <c r="AT154" s="155" t="s">
        <v>169</v>
      </c>
      <c r="AU154" s="155" t="s">
        <v>146</v>
      </c>
      <c r="AY154" s="14" t="s">
        <v>139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146</v>
      </c>
      <c r="BK154" s="157">
        <f>ROUND(I154*H154,3)</f>
        <v>0</v>
      </c>
      <c r="BL154" s="14" t="s">
        <v>172</v>
      </c>
      <c r="BM154" s="155" t="s">
        <v>230</v>
      </c>
    </row>
    <row r="155" spans="1:65" s="2" customFormat="1" ht="24.15" customHeight="1">
      <c r="A155" s="26"/>
      <c r="B155" s="144"/>
      <c r="C155" s="145" t="s">
        <v>185</v>
      </c>
      <c r="D155" s="145" t="s">
        <v>141</v>
      </c>
      <c r="E155" s="146" t="s">
        <v>335</v>
      </c>
      <c r="F155" s="147" t="s">
        <v>336</v>
      </c>
      <c r="G155" s="148" t="s">
        <v>225</v>
      </c>
      <c r="H155" s="149">
        <v>2.3660000000000001</v>
      </c>
      <c r="I155" s="149"/>
      <c r="J155" s="149">
        <f>ROUND(I155*H155,3)</f>
        <v>0</v>
      </c>
      <c r="K155" s="150"/>
      <c r="L155" s="27"/>
      <c r="M155" s="167" t="s">
        <v>1</v>
      </c>
      <c r="N155" s="168" t="s">
        <v>35</v>
      </c>
      <c r="O155" s="169">
        <v>0</v>
      </c>
      <c r="P155" s="169">
        <f>O155*H155</f>
        <v>0</v>
      </c>
      <c r="Q155" s="169">
        <v>0</v>
      </c>
      <c r="R155" s="169">
        <f>Q155*H155</f>
        <v>0</v>
      </c>
      <c r="S155" s="169">
        <v>0</v>
      </c>
      <c r="T155" s="170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172</v>
      </c>
      <c r="AT155" s="155" t="s">
        <v>141</v>
      </c>
      <c r="AU155" s="155" t="s">
        <v>146</v>
      </c>
      <c r="AY155" s="14" t="s">
        <v>139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146</v>
      </c>
      <c r="BK155" s="157">
        <f>ROUND(I155*H155,3)</f>
        <v>0</v>
      </c>
      <c r="BL155" s="14" t="s">
        <v>172</v>
      </c>
      <c r="BM155" s="155" t="s">
        <v>233</v>
      </c>
    </row>
    <row r="156" spans="1:65" s="2" customFormat="1" ht="6.9" customHeight="1">
      <c r="A156" s="26"/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21:K15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202"/>
  <sheetViews>
    <sheetView showGridLines="0" workbookViewId="0">
      <selection activeCell="W197" sqref="W19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87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390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ROUND(J130,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ROUND((SUM(BE130:BE201)),  2)</f>
        <v>0</v>
      </c>
      <c r="G33" s="98"/>
      <c r="H33" s="98"/>
      <c r="I33" s="99">
        <v>0.2</v>
      </c>
      <c r="J33" s="97">
        <f>ROUND(((SUM(BE130:BE201))*I33),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ROUND((SUM(BF130:BF201)),  2)</f>
        <v>0</v>
      </c>
      <c r="G34" s="26"/>
      <c r="H34" s="26"/>
      <c r="I34" s="101">
        <v>0.2</v>
      </c>
      <c r="J34" s="100">
        <f>ROUND(((SUM(BF130:BF201))*I34),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ROUND((SUM(BG130:BG201)),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ROUND((SUM(BH130:BH201)),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ROUND((SUM(BI130:BI201)),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01c - Ostatné - neoprávnené náklady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J130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391</v>
      </c>
      <c r="E97" s="115"/>
      <c r="F97" s="115"/>
      <c r="G97" s="115"/>
      <c r="H97" s="115"/>
      <c r="I97" s="115"/>
      <c r="J97" s="116">
        <f>J131</f>
        <v>0</v>
      </c>
      <c r="L97" s="113"/>
    </row>
    <row r="98" spans="1:31" s="9" customFormat="1" ht="24.9" customHeight="1">
      <c r="B98" s="113"/>
      <c r="D98" s="114" t="s">
        <v>392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1:31" s="9" customFormat="1" ht="24.9" customHeight="1">
      <c r="B99" s="113"/>
      <c r="D99" s="114" t="s">
        <v>393</v>
      </c>
      <c r="E99" s="115"/>
      <c r="F99" s="115"/>
      <c r="G99" s="115"/>
      <c r="H99" s="115"/>
      <c r="I99" s="115"/>
      <c r="J99" s="116">
        <f>J147</f>
        <v>0</v>
      </c>
      <c r="L99" s="113"/>
    </row>
    <row r="100" spans="1:31" s="9" customFormat="1" ht="24.9" customHeight="1">
      <c r="B100" s="113"/>
      <c r="D100" s="114" t="s">
        <v>114</v>
      </c>
      <c r="E100" s="115"/>
      <c r="F100" s="115"/>
      <c r="G100" s="115"/>
      <c r="H100" s="115"/>
      <c r="I100" s="115"/>
      <c r="J100" s="116">
        <f>J154</f>
        <v>0</v>
      </c>
      <c r="L100" s="113"/>
    </row>
    <row r="101" spans="1:31" s="10" customFormat="1" ht="19.95" customHeight="1">
      <c r="B101" s="117"/>
      <c r="D101" s="118" t="s">
        <v>117</v>
      </c>
      <c r="E101" s="119"/>
      <c r="F101" s="119"/>
      <c r="G101" s="119"/>
      <c r="H101" s="119"/>
      <c r="I101" s="119"/>
      <c r="J101" s="120">
        <f>J155</f>
        <v>0</v>
      </c>
      <c r="L101" s="117"/>
    </row>
    <row r="102" spans="1:31" s="10" customFormat="1" ht="19.95" customHeight="1">
      <c r="B102" s="117"/>
      <c r="D102" s="118" t="s">
        <v>118</v>
      </c>
      <c r="E102" s="119"/>
      <c r="F102" s="119"/>
      <c r="G102" s="119"/>
      <c r="H102" s="119"/>
      <c r="I102" s="119"/>
      <c r="J102" s="120">
        <f>J161</f>
        <v>0</v>
      </c>
      <c r="L102" s="117"/>
    </row>
    <row r="103" spans="1:31" s="10" customFormat="1" ht="19.95" customHeight="1">
      <c r="B103" s="117"/>
      <c r="D103" s="118" t="s">
        <v>119</v>
      </c>
      <c r="E103" s="119"/>
      <c r="F103" s="119"/>
      <c r="G103" s="119"/>
      <c r="H103" s="119"/>
      <c r="I103" s="119"/>
      <c r="J103" s="120">
        <f>J171</f>
        <v>0</v>
      </c>
      <c r="L103" s="117"/>
    </row>
    <row r="104" spans="1:31" s="9" customFormat="1" ht="24.9" customHeight="1">
      <c r="B104" s="113"/>
      <c r="D104" s="114" t="s">
        <v>120</v>
      </c>
      <c r="E104" s="115"/>
      <c r="F104" s="115"/>
      <c r="G104" s="115"/>
      <c r="H104" s="115"/>
      <c r="I104" s="115"/>
      <c r="J104" s="116">
        <f>J173</f>
        <v>0</v>
      </c>
      <c r="L104" s="113"/>
    </row>
    <row r="105" spans="1:31" s="10" customFormat="1" ht="19.95" customHeight="1">
      <c r="B105" s="117"/>
      <c r="D105" s="118" t="s">
        <v>121</v>
      </c>
      <c r="E105" s="119"/>
      <c r="F105" s="119"/>
      <c r="G105" s="119"/>
      <c r="H105" s="119"/>
      <c r="I105" s="119"/>
      <c r="J105" s="120">
        <f>J174</f>
        <v>0</v>
      </c>
      <c r="L105" s="117"/>
    </row>
    <row r="106" spans="1:31" s="10" customFormat="1" ht="19.95" customHeight="1">
      <c r="B106" s="117"/>
      <c r="D106" s="118" t="s">
        <v>341</v>
      </c>
      <c r="E106" s="119"/>
      <c r="F106" s="119"/>
      <c r="G106" s="119"/>
      <c r="H106" s="119"/>
      <c r="I106" s="119"/>
      <c r="J106" s="120">
        <f>J177</f>
        <v>0</v>
      </c>
      <c r="L106" s="117"/>
    </row>
    <row r="107" spans="1:31" s="10" customFormat="1" ht="19.95" customHeight="1">
      <c r="B107" s="117"/>
      <c r="D107" s="118" t="s">
        <v>279</v>
      </c>
      <c r="E107" s="119"/>
      <c r="F107" s="119"/>
      <c r="G107" s="119"/>
      <c r="H107" s="119"/>
      <c r="I107" s="119"/>
      <c r="J107" s="120">
        <f>J179</f>
        <v>0</v>
      </c>
      <c r="L107" s="117"/>
    </row>
    <row r="108" spans="1:31" s="10" customFormat="1" ht="19.95" customHeight="1">
      <c r="B108" s="117"/>
      <c r="D108" s="118" t="s">
        <v>394</v>
      </c>
      <c r="E108" s="119"/>
      <c r="F108" s="119"/>
      <c r="G108" s="119"/>
      <c r="H108" s="119"/>
      <c r="I108" s="119"/>
      <c r="J108" s="120">
        <f>J182</f>
        <v>0</v>
      </c>
      <c r="L108" s="117"/>
    </row>
    <row r="109" spans="1:31" s="9" customFormat="1" ht="24.9" customHeight="1">
      <c r="B109" s="113"/>
      <c r="D109" s="114" t="s">
        <v>395</v>
      </c>
      <c r="E109" s="115"/>
      <c r="F109" s="115"/>
      <c r="G109" s="115"/>
      <c r="H109" s="115"/>
      <c r="I109" s="115"/>
      <c r="J109" s="116">
        <f>J185</f>
        <v>0</v>
      </c>
      <c r="L109" s="113"/>
    </row>
    <row r="110" spans="1:31" s="9" customFormat="1" ht="24.9" customHeight="1">
      <c r="B110" s="113"/>
      <c r="D110" s="114" t="s">
        <v>396</v>
      </c>
      <c r="E110" s="115"/>
      <c r="F110" s="115"/>
      <c r="G110" s="115"/>
      <c r="H110" s="115"/>
      <c r="I110" s="115"/>
      <c r="J110" s="116">
        <f>J199</f>
        <v>0</v>
      </c>
      <c r="L110" s="113"/>
    </row>
    <row r="111" spans="1:31" s="2" customFormat="1" ht="21.7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6" spans="1:31" s="2" customFormat="1" ht="6.9" customHeight="1">
      <c r="A116" s="26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4.9" customHeight="1">
      <c r="A117" s="26"/>
      <c r="B117" s="27"/>
      <c r="C117" s="18" t="s">
        <v>125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2" customHeight="1">
      <c r="A119" s="26"/>
      <c r="B119" s="27"/>
      <c r="C119" s="23" t="s">
        <v>12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6.5" customHeight="1">
      <c r="A120" s="26"/>
      <c r="B120" s="27"/>
      <c r="C120" s="26"/>
      <c r="D120" s="26"/>
      <c r="E120" s="221" t="str">
        <f>E7</f>
        <v>Obecný úrad Skároš</v>
      </c>
      <c r="F120" s="222"/>
      <c r="G120" s="222"/>
      <c r="H120" s="222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>
      <c r="A121" s="26"/>
      <c r="B121" s="27"/>
      <c r="C121" s="23" t="s">
        <v>107</v>
      </c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6.5" customHeight="1">
      <c r="A122" s="26"/>
      <c r="B122" s="27"/>
      <c r="C122" s="26"/>
      <c r="D122" s="26"/>
      <c r="E122" s="197" t="str">
        <f>E9</f>
        <v>01c - Ostatné - neoprávnené náklady</v>
      </c>
      <c r="F122" s="220"/>
      <c r="G122" s="220"/>
      <c r="H122" s="220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16</v>
      </c>
      <c r="D124" s="26"/>
      <c r="E124" s="26"/>
      <c r="F124" s="21" t="str">
        <f>F12</f>
        <v xml:space="preserve"> </v>
      </c>
      <c r="G124" s="26"/>
      <c r="H124" s="26"/>
      <c r="I124" s="23" t="s">
        <v>18</v>
      </c>
      <c r="J124" s="52" t="str">
        <f>IF(J12="","",J12)</f>
        <v>8. 12. 2021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15" customHeight="1">
      <c r="A126" s="26"/>
      <c r="B126" s="27"/>
      <c r="C126" s="23" t="s">
        <v>20</v>
      </c>
      <c r="D126" s="26"/>
      <c r="E126" s="26"/>
      <c r="F126" s="21" t="str">
        <f>E15</f>
        <v xml:space="preserve"> </v>
      </c>
      <c r="G126" s="26"/>
      <c r="H126" s="26"/>
      <c r="I126" s="23" t="s">
        <v>24</v>
      </c>
      <c r="J126" s="24" t="str">
        <f>E21</f>
        <v xml:space="preserve"> </v>
      </c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5.15" customHeight="1">
      <c r="A127" s="26"/>
      <c r="B127" s="27"/>
      <c r="C127" s="23" t="s">
        <v>23</v>
      </c>
      <c r="D127" s="26"/>
      <c r="E127" s="26"/>
      <c r="F127" s="21" t="str">
        <f>IF(E18="","",E18)</f>
        <v xml:space="preserve"> </v>
      </c>
      <c r="G127" s="26"/>
      <c r="H127" s="26"/>
      <c r="I127" s="23" t="s">
        <v>27</v>
      </c>
      <c r="J127" s="24" t="str">
        <f>E24</f>
        <v xml:space="preserve"> </v>
      </c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0.3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11" customFormat="1" ht="29.25" customHeight="1">
      <c r="A129" s="121"/>
      <c r="B129" s="122"/>
      <c r="C129" s="123" t="s">
        <v>126</v>
      </c>
      <c r="D129" s="124" t="s">
        <v>54</v>
      </c>
      <c r="E129" s="124" t="s">
        <v>50</v>
      </c>
      <c r="F129" s="124" t="s">
        <v>51</v>
      </c>
      <c r="G129" s="124" t="s">
        <v>127</v>
      </c>
      <c r="H129" s="124" t="s">
        <v>128</v>
      </c>
      <c r="I129" s="124" t="s">
        <v>129</v>
      </c>
      <c r="J129" s="125" t="s">
        <v>111</v>
      </c>
      <c r="K129" s="126" t="s">
        <v>130</v>
      </c>
      <c r="L129" s="127"/>
      <c r="M129" s="59" t="s">
        <v>1</v>
      </c>
      <c r="N129" s="60" t="s">
        <v>33</v>
      </c>
      <c r="O129" s="60" t="s">
        <v>131</v>
      </c>
      <c r="P129" s="60" t="s">
        <v>132</v>
      </c>
      <c r="Q129" s="60" t="s">
        <v>133</v>
      </c>
      <c r="R129" s="60" t="s">
        <v>134</v>
      </c>
      <c r="S129" s="60" t="s">
        <v>135</v>
      </c>
      <c r="T129" s="61" t="s">
        <v>136</v>
      </c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</row>
    <row r="130" spans="1:65" s="2" customFormat="1" ht="22.95" customHeight="1">
      <c r="A130" s="26"/>
      <c r="B130" s="27"/>
      <c r="C130" s="66" t="s">
        <v>112</v>
      </c>
      <c r="D130" s="26"/>
      <c r="E130" s="26"/>
      <c r="F130" s="26"/>
      <c r="G130" s="26"/>
      <c r="H130" s="26"/>
      <c r="I130" s="26"/>
      <c r="J130" s="128">
        <f>BK130</f>
        <v>0</v>
      </c>
      <c r="K130" s="26"/>
      <c r="L130" s="27"/>
      <c r="M130" s="62"/>
      <c r="N130" s="53"/>
      <c r="O130" s="63"/>
      <c r="P130" s="129">
        <f>P131+P133+P147+P154+P173+P185+P199</f>
        <v>0</v>
      </c>
      <c r="Q130" s="63"/>
      <c r="R130" s="129">
        <f>R131+R133+R147+R154+R173+R185+R199</f>
        <v>0</v>
      </c>
      <c r="S130" s="63"/>
      <c r="T130" s="130">
        <f>T131+T133+T147+T154+T173+T185+T199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68</v>
      </c>
      <c r="AU130" s="14" t="s">
        <v>113</v>
      </c>
      <c r="BK130" s="131">
        <f>BK131+BK133+BK147+BK154+BK173+BK185+BK199</f>
        <v>0</v>
      </c>
    </row>
    <row r="131" spans="1:65" s="12" customFormat="1" ht="25.95" customHeight="1">
      <c r="B131" s="132"/>
      <c r="D131" s="133" t="s">
        <v>68</v>
      </c>
      <c r="E131" s="134" t="s">
        <v>397</v>
      </c>
      <c r="F131" s="134" t="s">
        <v>398</v>
      </c>
      <c r="J131" s="135">
        <f>BK131</f>
        <v>0</v>
      </c>
      <c r="L131" s="132"/>
      <c r="M131" s="136"/>
      <c r="N131" s="137"/>
      <c r="O131" s="137"/>
      <c r="P131" s="138">
        <f>P132</f>
        <v>0</v>
      </c>
      <c r="Q131" s="137"/>
      <c r="R131" s="138">
        <f>R132</f>
        <v>0</v>
      </c>
      <c r="S131" s="137"/>
      <c r="T131" s="139">
        <f>T132</f>
        <v>0</v>
      </c>
      <c r="AR131" s="133" t="s">
        <v>77</v>
      </c>
      <c r="AT131" s="140" t="s">
        <v>68</v>
      </c>
      <c r="AU131" s="140" t="s">
        <v>69</v>
      </c>
      <c r="AY131" s="133" t="s">
        <v>139</v>
      </c>
      <c r="BK131" s="141">
        <f>BK132</f>
        <v>0</v>
      </c>
    </row>
    <row r="132" spans="1:65" s="2" customFormat="1" ht="16.5" customHeight="1">
      <c r="A132" s="26"/>
      <c r="B132" s="144"/>
      <c r="C132" s="145" t="s">
        <v>399</v>
      </c>
      <c r="D132" s="145" t="s">
        <v>141</v>
      </c>
      <c r="E132" s="146" t="s">
        <v>400</v>
      </c>
      <c r="F132" s="147" t="s">
        <v>401</v>
      </c>
      <c r="G132" s="148" t="s">
        <v>402</v>
      </c>
      <c r="H132" s="149">
        <v>4</v>
      </c>
      <c r="I132" s="149"/>
      <c r="J132" s="149">
        <f>ROUND(I132*H132,3)</f>
        <v>0</v>
      </c>
      <c r="K132" s="150"/>
      <c r="L132" s="27"/>
      <c r="M132" s="151" t="s">
        <v>1</v>
      </c>
      <c r="N132" s="152" t="s">
        <v>35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77</v>
      </c>
      <c r="AY132" s="14" t="s">
        <v>139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146</v>
      </c>
      <c r="BK132" s="157">
        <f>ROUND(I132*H132,3)</f>
        <v>0</v>
      </c>
      <c r="BL132" s="14" t="s">
        <v>145</v>
      </c>
      <c r="BM132" s="155" t="s">
        <v>403</v>
      </c>
    </row>
    <row r="133" spans="1:65" s="12" customFormat="1" ht="25.95" customHeight="1">
      <c r="B133" s="132"/>
      <c r="D133" s="133" t="s">
        <v>68</v>
      </c>
      <c r="E133" s="134" t="s">
        <v>404</v>
      </c>
      <c r="F133" s="134" t="s">
        <v>405</v>
      </c>
      <c r="J133" s="135">
        <f>BK133</f>
        <v>0</v>
      </c>
      <c r="L133" s="132"/>
      <c r="M133" s="136"/>
      <c r="N133" s="137"/>
      <c r="O133" s="137"/>
      <c r="P133" s="138">
        <f>SUM(P134:P146)</f>
        <v>0</v>
      </c>
      <c r="Q133" s="137"/>
      <c r="R133" s="138">
        <f>SUM(R134:R146)</f>
        <v>0</v>
      </c>
      <c r="S133" s="137"/>
      <c r="T133" s="139">
        <f>SUM(T134:T146)</f>
        <v>0</v>
      </c>
      <c r="AR133" s="133" t="s">
        <v>77</v>
      </c>
      <c r="AT133" s="140" t="s">
        <v>68</v>
      </c>
      <c r="AU133" s="140" t="s">
        <v>69</v>
      </c>
      <c r="AY133" s="133" t="s">
        <v>139</v>
      </c>
      <c r="BK133" s="141">
        <f>SUM(BK134:BK146)</f>
        <v>0</v>
      </c>
    </row>
    <row r="134" spans="1:65" s="2" customFormat="1" ht="16.5" customHeight="1">
      <c r="A134" s="26"/>
      <c r="B134" s="144"/>
      <c r="C134" s="158" t="s">
        <v>203</v>
      </c>
      <c r="D134" s="158" t="s">
        <v>169</v>
      </c>
      <c r="E134" s="159" t="s">
        <v>406</v>
      </c>
      <c r="F134" s="160" t="s">
        <v>407</v>
      </c>
      <c r="G134" s="161" t="s">
        <v>202</v>
      </c>
      <c r="H134" s="162">
        <v>24</v>
      </c>
      <c r="I134" s="162"/>
      <c r="J134" s="162">
        <f t="shared" ref="J134:J146" si="0">ROUND(I134*H134,3)</f>
        <v>0</v>
      </c>
      <c r="K134" s="163"/>
      <c r="L134" s="164"/>
      <c r="M134" s="165" t="s">
        <v>1</v>
      </c>
      <c r="N134" s="166" t="s">
        <v>35</v>
      </c>
      <c r="O134" s="153">
        <v>0</v>
      </c>
      <c r="P134" s="153">
        <f t="shared" ref="P134:P146" si="1">O134*H134</f>
        <v>0</v>
      </c>
      <c r="Q134" s="153">
        <v>0</v>
      </c>
      <c r="R134" s="153">
        <f t="shared" ref="R134:R146" si="2">Q134*H134</f>
        <v>0</v>
      </c>
      <c r="S134" s="153">
        <v>0</v>
      </c>
      <c r="T134" s="154">
        <f t="shared" ref="T134:T146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156</v>
      </c>
      <c r="AT134" s="155" t="s">
        <v>169</v>
      </c>
      <c r="AU134" s="155" t="s">
        <v>77</v>
      </c>
      <c r="AY134" s="14" t="s">
        <v>139</v>
      </c>
      <c r="BE134" s="156">
        <f t="shared" ref="BE134:BE146" si="4">IF(N134="základná",J134,0)</f>
        <v>0</v>
      </c>
      <c r="BF134" s="156">
        <f t="shared" ref="BF134:BF146" si="5">IF(N134="znížená",J134,0)</f>
        <v>0</v>
      </c>
      <c r="BG134" s="156">
        <f t="shared" ref="BG134:BG146" si="6">IF(N134="zákl. prenesená",J134,0)</f>
        <v>0</v>
      </c>
      <c r="BH134" s="156">
        <f t="shared" ref="BH134:BH146" si="7">IF(N134="zníž. prenesená",J134,0)</f>
        <v>0</v>
      </c>
      <c r="BI134" s="156">
        <f t="shared" ref="BI134:BI146" si="8">IF(N134="nulová",J134,0)</f>
        <v>0</v>
      </c>
      <c r="BJ134" s="14" t="s">
        <v>146</v>
      </c>
      <c r="BK134" s="157">
        <f t="shared" ref="BK134:BK146" si="9">ROUND(I134*H134,3)</f>
        <v>0</v>
      </c>
      <c r="BL134" s="14" t="s">
        <v>145</v>
      </c>
      <c r="BM134" s="155" t="s">
        <v>408</v>
      </c>
    </row>
    <row r="135" spans="1:65" s="2" customFormat="1" ht="16.5" customHeight="1">
      <c r="A135" s="26"/>
      <c r="B135" s="144"/>
      <c r="C135" s="158" t="s">
        <v>409</v>
      </c>
      <c r="D135" s="158" t="s">
        <v>169</v>
      </c>
      <c r="E135" s="159" t="s">
        <v>410</v>
      </c>
      <c r="F135" s="160" t="s">
        <v>411</v>
      </c>
      <c r="G135" s="161" t="s">
        <v>202</v>
      </c>
      <c r="H135" s="162">
        <v>5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35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156</v>
      </c>
      <c r="AT135" s="155" t="s">
        <v>169</v>
      </c>
      <c r="AU135" s="155" t="s">
        <v>77</v>
      </c>
      <c r="AY135" s="14" t="s">
        <v>139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146</v>
      </c>
      <c r="BK135" s="157">
        <f t="shared" si="9"/>
        <v>0</v>
      </c>
      <c r="BL135" s="14" t="s">
        <v>145</v>
      </c>
      <c r="BM135" s="155" t="s">
        <v>412</v>
      </c>
    </row>
    <row r="136" spans="1:65" s="2" customFormat="1" ht="24.15" customHeight="1">
      <c r="A136" s="26"/>
      <c r="B136" s="144"/>
      <c r="C136" s="145" t="s">
        <v>222</v>
      </c>
      <c r="D136" s="145" t="s">
        <v>141</v>
      </c>
      <c r="E136" s="146" t="s">
        <v>413</v>
      </c>
      <c r="F136" s="147" t="s">
        <v>414</v>
      </c>
      <c r="G136" s="148" t="s">
        <v>308</v>
      </c>
      <c r="H136" s="149">
        <v>5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77</v>
      </c>
      <c r="AY136" s="14" t="s">
        <v>139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146</v>
      </c>
      <c r="BK136" s="157">
        <f t="shared" si="9"/>
        <v>0</v>
      </c>
      <c r="BL136" s="14" t="s">
        <v>145</v>
      </c>
      <c r="BM136" s="155" t="s">
        <v>415</v>
      </c>
    </row>
    <row r="137" spans="1:65" s="2" customFormat="1" ht="24.15" customHeight="1">
      <c r="A137" s="26"/>
      <c r="B137" s="144"/>
      <c r="C137" s="145" t="s">
        <v>207</v>
      </c>
      <c r="D137" s="145" t="s">
        <v>141</v>
      </c>
      <c r="E137" s="146" t="s">
        <v>416</v>
      </c>
      <c r="F137" s="147" t="s">
        <v>417</v>
      </c>
      <c r="G137" s="148" t="s">
        <v>202</v>
      </c>
      <c r="H137" s="149">
        <v>29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77</v>
      </c>
      <c r="AY137" s="14" t="s">
        <v>139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146</v>
      </c>
      <c r="BK137" s="157">
        <f t="shared" si="9"/>
        <v>0</v>
      </c>
      <c r="BL137" s="14" t="s">
        <v>145</v>
      </c>
      <c r="BM137" s="155" t="s">
        <v>418</v>
      </c>
    </row>
    <row r="138" spans="1:65" s="2" customFormat="1" ht="21.75" customHeight="1">
      <c r="A138" s="26"/>
      <c r="B138" s="144"/>
      <c r="C138" s="158" t="s">
        <v>419</v>
      </c>
      <c r="D138" s="158" t="s">
        <v>169</v>
      </c>
      <c r="E138" s="159" t="s">
        <v>420</v>
      </c>
      <c r="F138" s="160" t="s">
        <v>421</v>
      </c>
      <c r="G138" s="161" t="s">
        <v>308</v>
      </c>
      <c r="H138" s="162">
        <v>24</v>
      </c>
      <c r="I138" s="162"/>
      <c r="J138" s="162">
        <f t="shared" si="0"/>
        <v>0</v>
      </c>
      <c r="K138" s="163"/>
      <c r="L138" s="164"/>
      <c r="M138" s="165" t="s">
        <v>1</v>
      </c>
      <c r="N138" s="166" t="s">
        <v>35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156</v>
      </c>
      <c r="AT138" s="155" t="s">
        <v>169</v>
      </c>
      <c r="AU138" s="155" t="s">
        <v>77</v>
      </c>
      <c r="AY138" s="14" t="s">
        <v>139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146</v>
      </c>
      <c r="BK138" s="157">
        <f t="shared" si="9"/>
        <v>0</v>
      </c>
      <c r="BL138" s="14" t="s">
        <v>145</v>
      </c>
      <c r="BM138" s="155" t="s">
        <v>422</v>
      </c>
    </row>
    <row r="139" spans="1:65" s="2" customFormat="1" ht="16.5" customHeight="1">
      <c r="A139" s="26"/>
      <c r="B139" s="144"/>
      <c r="C139" s="158" t="s">
        <v>210</v>
      </c>
      <c r="D139" s="158" t="s">
        <v>169</v>
      </c>
      <c r="E139" s="159" t="s">
        <v>423</v>
      </c>
      <c r="F139" s="160" t="s">
        <v>424</v>
      </c>
      <c r="G139" s="161" t="s">
        <v>308</v>
      </c>
      <c r="H139" s="162">
        <v>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35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156</v>
      </c>
      <c r="AT139" s="155" t="s">
        <v>169</v>
      </c>
      <c r="AU139" s="155" t="s">
        <v>77</v>
      </c>
      <c r="AY139" s="14" t="s">
        <v>139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146</v>
      </c>
      <c r="BK139" s="157">
        <f t="shared" si="9"/>
        <v>0</v>
      </c>
      <c r="BL139" s="14" t="s">
        <v>145</v>
      </c>
      <c r="BM139" s="155" t="s">
        <v>425</v>
      </c>
    </row>
    <row r="140" spans="1:65" s="2" customFormat="1" ht="16.5" customHeight="1">
      <c r="A140" s="26"/>
      <c r="B140" s="144"/>
      <c r="C140" s="158" t="s">
        <v>426</v>
      </c>
      <c r="D140" s="158" t="s">
        <v>169</v>
      </c>
      <c r="E140" s="159" t="s">
        <v>427</v>
      </c>
      <c r="F140" s="160" t="s">
        <v>428</v>
      </c>
      <c r="G140" s="161" t="s">
        <v>308</v>
      </c>
      <c r="H140" s="162">
        <v>10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35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156</v>
      </c>
      <c r="AT140" s="155" t="s">
        <v>169</v>
      </c>
      <c r="AU140" s="155" t="s">
        <v>77</v>
      </c>
      <c r="AY140" s="14" t="s">
        <v>139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146</v>
      </c>
      <c r="BK140" s="157">
        <f t="shared" si="9"/>
        <v>0</v>
      </c>
      <c r="BL140" s="14" t="s">
        <v>145</v>
      </c>
      <c r="BM140" s="155" t="s">
        <v>429</v>
      </c>
    </row>
    <row r="141" spans="1:65" s="2" customFormat="1" ht="16.5" customHeight="1">
      <c r="A141" s="26"/>
      <c r="B141" s="144"/>
      <c r="C141" s="158" t="s">
        <v>215</v>
      </c>
      <c r="D141" s="158" t="s">
        <v>169</v>
      </c>
      <c r="E141" s="159" t="s">
        <v>430</v>
      </c>
      <c r="F141" s="160" t="s">
        <v>431</v>
      </c>
      <c r="G141" s="161" t="s">
        <v>308</v>
      </c>
      <c r="H141" s="162">
        <v>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35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156</v>
      </c>
      <c r="AT141" s="155" t="s">
        <v>169</v>
      </c>
      <c r="AU141" s="155" t="s">
        <v>77</v>
      </c>
      <c r="AY141" s="14" t="s">
        <v>139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146</v>
      </c>
      <c r="BK141" s="157">
        <f t="shared" si="9"/>
        <v>0</v>
      </c>
      <c r="BL141" s="14" t="s">
        <v>145</v>
      </c>
      <c r="BM141" s="155" t="s">
        <v>432</v>
      </c>
    </row>
    <row r="142" spans="1:65" s="2" customFormat="1" ht="16.5" customHeight="1">
      <c r="A142" s="26"/>
      <c r="B142" s="144"/>
      <c r="C142" s="158" t="s">
        <v>433</v>
      </c>
      <c r="D142" s="158" t="s">
        <v>169</v>
      </c>
      <c r="E142" s="159" t="s">
        <v>434</v>
      </c>
      <c r="F142" s="160" t="s">
        <v>435</v>
      </c>
      <c r="G142" s="161" t="s">
        <v>308</v>
      </c>
      <c r="H142" s="162">
        <v>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35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156</v>
      </c>
      <c r="AT142" s="155" t="s">
        <v>169</v>
      </c>
      <c r="AU142" s="155" t="s">
        <v>77</v>
      </c>
      <c r="AY142" s="14" t="s">
        <v>139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146</v>
      </c>
      <c r="BK142" s="157">
        <f t="shared" si="9"/>
        <v>0</v>
      </c>
      <c r="BL142" s="14" t="s">
        <v>145</v>
      </c>
      <c r="BM142" s="155" t="s">
        <v>436</v>
      </c>
    </row>
    <row r="143" spans="1:65" s="2" customFormat="1" ht="16.5" customHeight="1">
      <c r="A143" s="26"/>
      <c r="B143" s="144"/>
      <c r="C143" s="158" t="s">
        <v>218</v>
      </c>
      <c r="D143" s="158" t="s">
        <v>169</v>
      </c>
      <c r="E143" s="159" t="s">
        <v>437</v>
      </c>
      <c r="F143" s="160" t="s">
        <v>438</v>
      </c>
      <c r="G143" s="161" t="s">
        <v>308</v>
      </c>
      <c r="H143" s="162">
        <v>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35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156</v>
      </c>
      <c r="AT143" s="155" t="s">
        <v>169</v>
      </c>
      <c r="AU143" s="155" t="s">
        <v>77</v>
      </c>
      <c r="AY143" s="14" t="s">
        <v>139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146</v>
      </c>
      <c r="BK143" s="157">
        <f t="shared" si="9"/>
        <v>0</v>
      </c>
      <c r="BL143" s="14" t="s">
        <v>145</v>
      </c>
      <c r="BM143" s="155" t="s">
        <v>439</v>
      </c>
    </row>
    <row r="144" spans="1:65" s="2" customFormat="1" ht="24.15" customHeight="1">
      <c r="A144" s="26"/>
      <c r="B144" s="144"/>
      <c r="C144" s="145" t="s">
        <v>226</v>
      </c>
      <c r="D144" s="145" t="s">
        <v>141</v>
      </c>
      <c r="E144" s="146" t="s">
        <v>440</v>
      </c>
      <c r="F144" s="147" t="s">
        <v>441</v>
      </c>
      <c r="G144" s="148" t="s">
        <v>308</v>
      </c>
      <c r="H144" s="149">
        <v>5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35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145</v>
      </c>
      <c r="AT144" s="155" t="s">
        <v>141</v>
      </c>
      <c r="AU144" s="155" t="s">
        <v>77</v>
      </c>
      <c r="AY144" s="14" t="s">
        <v>139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146</v>
      </c>
      <c r="BK144" s="157">
        <f t="shared" si="9"/>
        <v>0</v>
      </c>
      <c r="BL144" s="14" t="s">
        <v>145</v>
      </c>
      <c r="BM144" s="155" t="s">
        <v>442</v>
      </c>
    </row>
    <row r="145" spans="1:65" s="2" customFormat="1" ht="16.5" customHeight="1">
      <c r="A145" s="26"/>
      <c r="B145" s="144"/>
      <c r="C145" s="145" t="s">
        <v>443</v>
      </c>
      <c r="D145" s="145" t="s">
        <v>141</v>
      </c>
      <c r="E145" s="146" t="s">
        <v>444</v>
      </c>
      <c r="F145" s="147" t="s">
        <v>445</v>
      </c>
      <c r="G145" s="148" t="s">
        <v>308</v>
      </c>
      <c r="H145" s="149">
        <v>5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145</v>
      </c>
      <c r="AT145" s="155" t="s">
        <v>141</v>
      </c>
      <c r="AU145" s="155" t="s">
        <v>77</v>
      </c>
      <c r="AY145" s="14" t="s">
        <v>139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146</v>
      </c>
      <c r="BK145" s="157">
        <f t="shared" si="9"/>
        <v>0</v>
      </c>
      <c r="BL145" s="14" t="s">
        <v>145</v>
      </c>
      <c r="BM145" s="155" t="s">
        <v>446</v>
      </c>
    </row>
    <row r="146" spans="1:65" s="2" customFormat="1" ht="21.75" customHeight="1">
      <c r="A146" s="26"/>
      <c r="B146" s="144"/>
      <c r="C146" s="145" t="s">
        <v>447</v>
      </c>
      <c r="D146" s="145" t="s">
        <v>141</v>
      </c>
      <c r="E146" s="146" t="s">
        <v>448</v>
      </c>
      <c r="F146" s="147" t="s">
        <v>449</v>
      </c>
      <c r="G146" s="148" t="s">
        <v>308</v>
      </c>
      <c r="H146" s="149">
        <v>5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35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145</v>
      </c>
      <c r="AT146" s="155" t="s">
        <v>141</v>
      </c>
      <c r="AU146" s="155" t="s">
        <v>77</v>
      </c>
      <c r="AY146" s="14" t="s">
        <v>139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146</v>
      </c>
      <c r="BK146" s="157">
        <f t="shared" si="9"/>
        <v>0</v>
      </c>
      <c r="BL146" s="14" t="s">
        <v>145</v>
      </c>
      <c r="BM146" s="155" t="s">
        <v>450</v>
      </c>
    </row>
    <row r="147" spans="1:65" s="12" customFormat="1" ht="25.95" customHeight="1">
      <c r="B147" s="132"/>
      <c r="D147" s="133" t="s">
        <v>68</v>
      </c>
      <c r="E147" s="134" t="s">
        <v>451</v>
      </c>
      <c r="F147" s="134" t="s">
        <v>452</v>
      </c>
      <c r="J147" s="135">
        <f>BK147</f>
        <v>0</v>
      </c>
      <c r="L147" s="132"/>
      <c r="M147" s="136"/>
      <c r="N147" s="137"/>
      <c r="O147" s="137"/>
      <c r="P147" s="138">
        <f>SUM(P148:P153)</f>
        <v>0</v>
      </c>
      <c r="Q147" s="137"/>
      <c r="R147" s="138">
        <f>SUM(R148:R153)</f>
        <v>0</v>
      </c>
      <c r="S147" s="137"/>
      <c r="T147" s="139">
        <f>SUM(T148:T153)</f>
        <v>0</v>
      </c>
      <c r="AR147" s="133" t="s">
        <v>77</v>
      </c>
      <c r="AT147" s="140" t="s">
        <v>68</v>
      </c>
      <c r="AU147" s="140" t="s">
        <v>69</v>
      </c>
      <c r="AY147" s="133" t="s">
        <v>139</v>
      </c>
      <c r="BK147" s="141">
        <f>SUM(BK148:BK153)</f>
        <v>0</v>
      </c>
    </row>
    <row r="148" spans="1:65" s="2" customFormat="1" ht="16.5" customHeight="1">
      <c r="A148" s="26"/>
      <c r="B148" s="144"/>
      <c r="C148" s="158" t="s">
        <v>453</v>
      </c>
      <c r="D148" s="158" t="s">
        <v>169</v>
      </c>
      <c r="E148" s="159" t="s">
        <v>454</v>
      </c>
      <c r="F148" s="160" t="s">
        <v>455</v>
      </c>
      <c r="G148" s="161" t="s">
        <v>383</v>
      </c>
      <c r="H148" s="162">
        <v>10</v>
      </c>
      <c r="I148" s="162"/>
      <c r="J148" s="162">
        <f t="shared" ref="J148:J153" si="10">ROUND(I148*H148,3)</f>
        <v>0</v>
      </c>
      <c r="K148" s="163"/>
      <c r="L148" s="164"/>
      <c r="M148" s="165" t="s">
        <v>1</v>
      </c>
      <c r="N148" s="166" t="s">
        <v>35</v>
      </c>
      <c r="O148" s="153">
        <v>0</v>
      </c>
      <c r="P148" s="153">
        <f t="shared" ref="P148:P153" si="11">O148*H148</f>
        <v>0</v>
      </c>
      <c r="Q148" s="153">
        <v>0</v>
      </c>
      <c r="R148" s="153">
        <f t="shared" ref="R148:R153" si="12">Q148*H148</f>
        <v>0</v>
      </c>
      <c r="S148" s="153">
        <v>0</v>
      </c>
      <c r="T148" s="154">
        <f t="shared" ref="T148:T153" si="13"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156</v>
      </c>
      <c r="AT148" s="155" t="s">
        <v>169</v>
      </c>
      <c r="AU148" s="155" t="s">
        <v>77</v>
      </c>
      <c r="AY148" s="14" t="s">
        <v>139</v>
      </c>
      <c r="BE148" s="156">
        <f t="shared" ref="BE148:BE153" si="14">IF(N148="základná",J148,0)</f>
        <v>0</v>
      </c>
      <c r="BF148" s="156">
        <f t="shared" ref="BF148:BF153" si="15">IF(N148="znížená",J148,0)</f>
        <v>0</v>
      </c>
      <c r="BG148" s="156">
        <f t="shared" ref="BG148:BG153" si="16">IF(N148="zákl. prenesená",J148,0)</f>
        <v>0</v>
      </c>
      <c r="BH148" s="156">
        <f t="shared" ref="BH148:BH153" si="17">IF(N148="zníž. prenesená",J148,0)</f>
        <v>0</v>
      </c>
      <c r="BI148" s="156">
        <f t="shared" ref="BI148:BI153" si="18">IF(N148="nulová",J148,0)</f>
        <v>0</v>
      </c>
      <c r="BJ148" s="14" t="s">
        <v>146</v>
      </c>
      <c r="BK148" s="157">
        <f t="shared" ref="BK148:BK153" si="19">ROUND(I148*H148,3)</f>
        <v>0</v>
      </c>
      <c r="BL148" s="14" t="s">
        <v>145</v>
      </c>
      <c r="BM148" s="155" t="s">
        <v>456</v>
      </c>
    </row>
    <row r="149" spans="1:65" s="2" customFormat="1" ht="16.5" customHeight="1">
      <c r="A149" s="26"/>
      <c r="B149" s="144"/>
      <c r="C149" s="158" t="s">
        <v>230</v>
      </c>
      <c r="D149" s="158" t="s">
        <v>169</v>
      </c>
      <c r="E149" s="159" t="s">
        <v>457</v>
      </c>
      <c r="F149" s="160" t="s">
        <v>458</v>
      </c>
      <c r="G149" s="161" t="s">
        <v>308</v>
      </c>
      <c r="H149" s="162">
        <v>10</v>
      </c>
      <c r="I149" s="162"/>
      <c r="J149" s="162">
        <f t="shared" si="10"/>
        <v>0</v>
      </c>
      <c r="K149" s="163"/>
      <c r="L149" s="164"/>
      <c r="M149" s="165" t="s">
        <v>1</v>
      </c>
      <c r="N149" s="166" t="s">
        <v>35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156</v>
      </c>
      <c r="AT149" s="155" t="s">
        <v>169</v>
      </c>
      <c r="AU149" s="155" t="s">
        <v>77</v>
      </c>
      <c r="AY149" s="14" t="s">
        <v>139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146</v>
      </c>
      <c r="BK149" s="157">
        <f t="shared" si="19"/>
        <v>0</v>
      </c>
      <c r="BL149" s="14" t="s">
        <v>145</v>
      </c>
      <c r="BM149" s="155" t="s">
        <v>459</v>
      </c>
    </row>
    <row r="150" spans="1:65" s="2" customFormat="1" ht="16.5" customHeight="1">
      <c r="A150" s="26"/>
      <c r="B150" s="144"/>
      <c r="C150" s="158" t="s">
        <v>460</v>
      </c>
      <c r="D150" s="158" t="s">
        <v>169</v>
      </c>
      <c r="E150" s="159" t="s">
        <v>461</v>
      </c>
      <c r="F150" s="160" t="s">
        <v>462</v>
      </c>
      <c r="G150" s="161" t="s">
        <v>308</v>
      </c>
      <c r="H150" s="162">
        <v>10</v>
      </c>
      <c r="I150" s="162"/>
      <c r="J150" s="162">
        <f t="shared" si="10"/>
        <v>0</v>
      </c>
      <c r="K150" s="163"/>
      <c r="L150" s="164"/>
      <c r="M150" s="165" t="s">
        <v>1</v>
      </c>
      <c r="N150" s="166" t="s">
        <v>35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156</v>
      </c>
      <c r="AT150" s="155" t="s">
        <v>169</v>
      </c>
      <c r="AU150" s="155" t="s">
        <v>77</v>
      </c>
      <c r="AY150" s="14" t="s">
        <v>139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146</v>
      </c>
      <c r="BK150" s="157">
        <f t="shared" si="19"/>
        <v>0</v>
      </c>
      <c r="BL150" s="14" t="s">
        <v>145</v>
      </c>
      <c r="BM150" s="155" t="s">
        <v>463</v>
      </c>
    </row>
    <row r="151" spans="1:65" s="2" customFormat="1" ht="24.15" customHeight="1">
      <c r="A151" s="26"/>
      <c r="B151" s="144"/>
      <c r="C151" s="145" t="s">
        <v>233</v>
      </c>
      <c r="D151" s="145" t="s">
        <v>141</v>
      </c>
      <c r="E151" s="146" t="s">
        <v>464</v>
      </c>
      <c r="F151" s="147" t="s">
        <v>465</v>
      </c>
      <c r="G151" s="148" t="s">
        <v>202</v>
      </c>
      <c r="H151" s="149">
        <v>10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145</v>
      </c>
      <c r="AT151" s="155" t="s">
        <v>141</v>
      </c>
      <c r="AU151" s="155" t="s">
        <v>77</v>
      </c>
      <c r="AY151" s="14" t="s">
        <v>139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146</v>
      </c>
      <c r="BK151" s="157">
        <f t="shared" si="19"/>
        <v>0</v>
      </c>
      <c r="BL151" s="14" t="s">
        <v>145</v>
      </c>
      <c r="BM151" s="155" t="s">
        <v>466</v>
      </c>
    </row>
    <row r="152" spans="1:65" s="2" customFormat="1" ht="24.15" customHeight="1">
      <c r="A152" s="26"/>
      <c r="B152" s="144"/>
      <c r="C152" s="145" t="s">
        <v>467</v>
      </c>
      <c r="D152" s="145" t="s">
        <v>141</v>
      </c>
      <c r="E152" s="146" t="s">
        <v>468</v>
      </c>
      <c r="F152" s="147" t="s">
        <v>469</v>
      </c>
      <c r="G152" s="148" t="s">
        <v>308</v>
      </c>
      <c r="H152" s="149">
        <v>10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35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145</v>
      </c>
      <c r="AT152" s="155" t="s">
        <v>141</v>
      </c>
      <c r="AU152" s="155" t="s">
        <v>77</v>
      </c>
      <c r="AY152" s="14" t="s">
        <v>139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146</v>
      </c>
      <c r="BK152" s="157">
        <f t="shared" si="19"/>
        <v>0</v>
      </c>
      <c r="BL152" s="14" t="s">
        <v>145</v>
      </c>
      <c r="BM152" s="155" t="s">
        <v>470</v>
      </c>
    </row>
    <row r="153" spans="1:65" s="2" customFormat="1" ht="24.15" customHeight="1">
      <c r="A153" s="26"/>
      <c r="B153" s="144"/>
      <c r="C153" s="145" t="s">
        <v>237</v>
      </c>
      <c r="D153" s="145" t="s">
        <v>141</v>
      </c>
      <c r="E153" s="146" t="s">
        <v>471</v>
      </c>
      <c r="F153" s="147" t="s">
        <v>472</v>
      </c>
      <c r="G153" s="148" t="s">
        <v>308</v>
      </c>
      <c r="H153" s="149">
        <v>10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145</v>
      </c>
      <c r="AT153" s="155" t="s">
        <v>141</v>
      </c>
      <c r="AU153" s="155" t="s">
        <v>77</v>
      </c>
      <c r="AY153" s="14" t="s">
        <v>139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146</v>
      </c>
      <c r="BK153" s="157">
        <f t="shared" si="19"/>
        <v>0</v>
      </c>
      <c r="BL153" s="14" t="s">
        <v>145</v>
      </c>
      <c r="BM153" s="155" t="s">
        <v>473</v>
      </c>
    </row>
    <row r="154" spans="1:65" s="12" customFormat="1" ht="25.95" customHeight="1">
      <c r="B154" s="132"/>
      <c r="D154" s="133" t="s">
        <v>68</v>
      </c>
      <c r="E154" s="134" t="s">
        <v>137</v>
      </c>
      <c r="F154" s="134" t="s">
        <v>138</v>
      </c>
      <c r="J154" s="135">
        <f>BK154</f>
        <v>0</v>
      </c>
      <c r="L154" s="132"/>
      <c r="M154" s="136"/>
      <c r="N154" s="137"/>
      <c r="O154" s="137"/>
      <c r="P154" s="138">
        <f>P155+P161+P171</f>
        <v>0</v>
      </c>
      <c r="Q154" s="137"/>
      <c r="R154" s="138">
        <f>R155+R161+R171</f>
        <v>0</v>
      </c>
      <c r="S154" s="137"/>
      <c r="T154" s="139">
        <f>T155+T161+T171</f>
        <v>0</v>
      </c>
      <c r="AR154" s="133" t="s">
        <v>77</v>
      </c>
      <c r="AT154" s="140" t="s">
        <v>68</v>
      </c>
      <c r="AU154" s="140" t="s">
        <v>69</v>
      </c>
      <c r="AY154" s="133" t="s">
        <v>139</v>
      </c>
      <c r="BK154" s="141">
        <f>BK155+BK161+BK171</f>
        <v>0</v>
      </c>
    </row>
    <row r="155" spans="1:65" s="12" customFormat="1" ht="22.95" customHeight="1">
      <c r="B155" s="132"/>
      <c r="D155" s="133" t="s">
        <v>68</v>
      </c>
      <c r="E155" s="142" t="s">
        <v>153</v>
      </c>
      <c r="F155" s="142" t="s">
        <v>173</v>
      </c>
      <c r="J155" s="143">
        <f>BK155</f>
        <v>0</v>
      </c>
      <c r="L155" s="132"/>
      <c r="M155" s="136"/>
      <c r="N155" s="137"/>
      <c r="O155" s="137"/>
      <c r="P155" s="138">
        <f>SUM(P156:P160)</f>
        <v>0</v>
      </c>
      <c r="Q155" s="137"/>
      <c r="R155" s="138">
        <f>SUM(R156:R160)</f>
        <v>0</v>
      </c>
      <c r="S155" s="137"/>
      <c r="T155" s="139">
        <f>SUM(T156:T160)</f>
        <v>0</v>
      </c>
      <c r="AR155" s="133" t="s">
        <v>77</v>
      </c>
      <c r="AT155" s="140" t="s">
        <v>68</v>
      </c>
      <c r="AU155" s="140" t="s">
        <v>77</v>
      </c>
      <c r="AY155" s="133" t="s">
        <v>139</v>
      </c>
      <c r="BK155" s="141">
        <f>SUM(BK156:BK160)</f>
        <v>0</v>
      </c>
    </row>
    <row r="156" spans="1:65" s="2" customFormat="1" ht="24.15" customHeight="1">
      <c r="A156" s="26"/>
      <c r="B156" s="144"/>
      <c r="C156" s="145" t="s">
        <v>77</v>
      </c>
      <c r="D156" s="145" t="s">
        <v>141</v>
      </c>
      <c r="E156" s="146" t="s">
        <v>175</v>
      </c>
      <c r="F156" s="147" t="s">
        <v>1003</v>
      </c>
      <c r="G156" s="148" t="s">
        <v>144</v>
      </c>
      <c r="H156" s="149">
        <v>33.530999999999999</v>
      </c>
      <c r="I156" s="149"/>
      <c r="J156" s="149">
        <f>ROUND(I156*H156,3)</f>
        <v>0</v>
      </c>
      <c r="K156" s="150"/>
      <c r="L156" s="27"/>
      <c r="M156" s="151" t="s">
        <v>1</v>
      </c>
      <c r="N156" s="152" t="s">
        <v>35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145</v>
      </c>
      <c r="AT156" s="155" t="s">
        <v>141</v>
      </c>
      <c r="AU156" s="155" t="s">
        <v>146</v>
      </c>
      <c r="AY156" s="14" t="s">
        <v>139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146</v>
      </c>
      <c r="BK156" s="157">
        <f>ROUND(I156*H156,3)</f>
        <v>0</v>
      </c>
      <c r="BL156" s="14" t="s">
        <v>145</v>
      </c>
      <c r="BM156" s="155" t="s">
        <v>146</v>
      </c>
    </row>
    <row r="157" spans="1:65" s="2" customFormat="1" ht="24.15" customHeight="1">
      <c r="A157" s="26"/>
      <c r="B157" s="144"/>
      <c r="C157" s="145" t="s">
        <v>146</v>
      </c>
      <c r="D157" s="145" t="s">
        <v>141</v>
      </c>
      <c r="E157" s="146" t="s">
        <v>177</v>
      </c>
      <c r="F157" s="147" t="s">
        <v>1004</v>
      </c>
      <c r="G157" s="148" t="s">
        <v>144</v>
      </c>
      <c r="H157" s="149">
        <v>1.85</v>
      </c>
      <c r="I157" s="149"/>
      <c r="J157" s="149">
        <f>ROUND(I157*H157,3)</f>
        <v>0</v>
      </c>
      <c r="K157" s="150"/>
      <c r="L157" s="27"/>
      <c r="M157" s="151" t="s">
        <v>1</v>
      </c>
      <c r="N157" s="152" t="s">
        <v>35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145</v>
      </c>
      <c r="AT157" s="155" t="s">
        <v>141</v>
      </c>
      <c r="AU157" s="155" t="s">
        <v>146</v>
      </c>
      <c r="AY157" s="14" t="s">
        <v>139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146</v>
      </c>
      <c r="BK157" s="157">
        <f>ROUND(I157*H157,3)</f>
        <v>0</v>
      </c>
      <c r="BL157" s="14" t="s">
        <v>145</v>
      </c>
      <c r="BM157" s="155" t="s">
        <v>145</v>
      </c>
    </row>
    <row r="158" spans="1:65" s="2" customFormat="1" ht="24.15" customHeight="1">
      <c r="A158" s="26"/>
      <c r="B158" s="144"/>
      <c r="C158" s="145" t="s">
        <v>150</v>
      </c>
      <c r="D158" s="145" t="s">
        <v>141</v>
      </c>
      <c r="E158" s="146" t="s">
        <v>179</v>
      </c>
      <c r="F158" s="147" t="s">
        <v>1005</v>
      </c>
      <c r="G158" s="148" t="s">
        <v>144</v>
      </c>
      <c r="H158" s="149">
        <v>31.681000000000001</v>
      </c>
      <c r="I158" s="149"/>
      <c r="J158" s="149">
        <f>ROUND(I158*H158,3)</f>
        <v>0</v>
      </c>
      <c r="K158" s="150"/>
      <c r="L158" s="27"/>
      <c r="M158" s="151" t="s">
        <v>1</v>
      </c>
      <c r="N158" s="152" t="s">
        <v>35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145</v>
      </c>
      <c r="AT158" s="155" t="s">
        <v>141</v>
      </c>
      <c r="AU158" s="155" t="s">
        <v>146</v>
      </c>
      <c r="AY158" s="14" t="s">
        <v>139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146</v>
      </c>
      <c r="BK158" s="157">
        <f>ROUND(I158*H158,3)</f>
        <v>0</v>
      </c>
      <c r="BL158" s="14" t="s">
        <v>145</v>
      </c>
      <c r="BM158" s="155" t="s">
        <v>153</v>
      </c>
    </row>
    <row r="159" spans="1:65" s="2" customFormat="1" ht="37.950000000000003" customHeight="1">
      <c r="A159" s="26"/>
      <c r="B159" s="144"/>
      <c r="C159" s="145" t="s">
        <v>145</v>
      </c>
      <c r="D159" s="145" t="s">
        <v>141</v>
      </c>
      <c r="E159" s="146" t="s">
        <v>181</v>
      </c>
      <c r="F159" s="147" t="s">
        <v>1006</v>
      </c>
      <c r="G159" s="148" t="s">
        <v>144</v>
      </c>
      <c r="H159" s="149">
        <v>4.1630000000000003</v>
      </c>
      <c r="I159" s="149"/>
      <c r="J159" s="149">
        <f>ROUND(I159*H159,3)</f>
        <v>0</v>
      </c>
      <c r="K159" s="150"/>
      <c r="L159" s="27"/>
      <c r="M159" s="151" t="s">
        <v>1</v>
      </c>
      <c r="N159" s="152" t="s">
        <v>35</v>
      </c>
      <c r="O159" s="153">
        <v>0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145</v>
      </c>
      <c r="AT159" s="155" t="s">
        <v>141</v>
      </c>
      <c r="AU159" s="155" t="s">
        <v>146</v>
      </c>
      <c r="AY159" s="14" t="s">
        <v>139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146</v>
      </c>
      <c r="BK159" s="157">
        <f>ROUND(I159*H159,3)</f>
        <v>0</v>
      </c>
      <c r="BL159" s="14" t="s">
        <v>145</v>
      </c>
      <c r="BM159" s="155" t="s">
        <v>156</v>
      </c>
    </row>
    <row r="160" spans="1:65" s="2" customFormat="1" ht="33" customHeight="1">
      <c r="A160" s="26"/>
      <c r="B160" s="144"/>
      <c r="C160" s="145" t="s">
        <v>157</v>
      </c>
      <c r="D160" s="145" t="s">
        <v>141</v>
      </c>
      <c r="E160" s="146" t="s">
        <v>184</v>
      </c>
      <c r="F160" s="147" t="s">
        <v>1007</v>
      </c>
      <c r="G160" s="148" t="s">
        <v>144</v>
      </c>
      <c r="H160" s="149">
        <v>31.681000000000001</v>
      </c>
      <c r="I160" s="149"/>
      <c r="J160" s="149">
        <f>ROUND(I160*H160,3)</f>
        <v>0</v>
      </c>
      <c r="K160" s="150"/>
      <c r="L160" s="27"/>
      <c r="M160" s="151" t="s">
        <v>1</v>
      </c>
      <c r="N160" s="152" t="s">
        <v>35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145</v>
      </c>
      <c r="AT160" s="155" t="s">
        <v>141</v>
      </c>
      <c r="AU160" s="155" t="s">
        <v>146</v>
      </c>
      <c r="AY160" s="14" t="s">
        <v>139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146</v>
      </c>
      <c r="BK160" s="157">
        <f>ROUND(I160*H160,3)</f>
        <v>0</v>
      </c>
      <c r="BL160" s="14" t="s">
        <v>145</v>
      </c>
      <c r="BM160" s="155" t="s">
        <v>160</v>
      </c>
    </row>
    <row r="161" spans="1:65" s="12" customFormat="1" ht="22.95" customHeight="1">
      <c r="B161" s="132"/>
      <c r="D161" s="133" t="s">
        <v>68</v>
      </c>
      <c r="E161" s="142" t="s">
        <v>174</v>
      </c>
      <c r="F161" s="142" t="s">
        <v>188</v>
      </c>
      <c r="J161" s="143">
        <f>BK161</f>
        <v>0</v>
      </c>
      <c r="L161" s="132"/>
      <c r="M161" s="136"/>
      <c r="N161" s="137"/>
      <c r="O161" s="137"/>
      <c r="P161" s="138">
        <f>SUM(P162:P170)</f>
        <v>0</v>
      </c>
      <c r="Q161" s="137"/>
      <c r="R161" s="138">
        <f>SUM(R162:R170)</f>
        <v>0</v>
      </c>
      <c r="S161" s="137"/>
      <c r="T161" s="139">
        <f>SUM(T162:T170)</f>
        <v>0</v>
      </c>
      <c r="AR161" s="133" t="s">
        <v>77</v>
      </c>
      <c r="AT161" s="140" t="s">
        <v>68</v>
      </c>
      <c r="AU161" s="140" t="s">
        <v>77</v>
      </c>
      <c r="AY161" s="133" t="s">
        <v>139</v>
      </c>
      <c r="BK161" s="141">
        <f>SUM(BK162:BK170)</f>
        <v>0</v>
      </c>
    </row>
    <row r="162" spans="1:65" s="2" customFormat="1" ht="33" customHeight="1">
      <c r="A162" s="26"/>
      <c r="B162" s="144"/>
      <c r="C162" s="145" t="s">
        <v>153</v>
      </c>
      <c r="D162" s="145" t="s">
        <v>141</v>
      </c>
      <c r="E162" s="146" t="s">
        <v>190</v>
      </c>
      <c r="F162" s="147" t="s">
        <v>191</v>
      </c>
      <c r="G162" s="148" t="s">
        <v>144</v>
      </c>
      <c r="H162" s="149">
        <v>27.738</v>
      </c>
      <c r="I162" s="149"/>
      <c r="J162" s="149">
        <f t="shared" ref="J162:J170" si="20">ROUND(I162*H162,3)</f>
        <v>0</v>
      </c>
      <c r="K162" s="150"/>
      <c r="L162" s="27"/>
      <c r="M162" s="151" t="s">
        <v>1</v>
      </c>
      <c r="N162" s="152" t="s">
        <v>35</v>
      </c>
      <c r="O162" s="153">
        <v>0</v>
      </c>
      <c r="P162" s="153">
        <f t="shared" ref="P162:P170" si="21">O162*H162</f>
        <v>0</v>
      </c>
      <c r="Q162" s="153">
        <v>0</v>
      </c>
      <c r="R162" s="153">
        <f t="shared" ref="R162:R170" si="22">Q162*H162</f>
        <v>0</v>
      </c>
      <c r="S162" s="153">
        <v>0</v>
      </c>
      <c r="T162" s="154">
        <f t="shared" ref="T162:T170" si="23"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145</v>
      </c>
      <c r="AT162" s="155" t="s">
        <v>141</v>
      </c>
      <c r="AU162" s="155" t="s">
        <v>146</v>
      </c>
      <c r="AY162" s="14" t="s">
        <v>139</v>
      </c>
      <c r="BE162" s="156">
        <f t="shared" ref="BE162:BE170" si="24">IF(N162="základná",J162,0)</f>
        <v>0</v>
      </c>
      <c r="BF162" s="156">
        <f t="shared" ref="BF162:BF170" si="25">IF(N162="znížená",J162,0)</f>
        <v>0</v>
      </c>
      <c r="BG162" s="156">
        <f t="shared" ref="BG162:BG170" si="26">IF(N162="zákl. prenesená",J162,0)</f>
        <v>0</v>
      </c>
      <c r="BH162" s="156">
        <f t="shared" ref="BH162:BH170" si="27">IF(N162="zníž. prenesená",J162,0)</f>
        <v>0</v>
      </c>
      <c r="BI162" s="156">
        <f t="shared" ref="BI162:BI170" si="28">IF(N162="nulová",J162,0)</f>
        <v>0</v>
      </c>
      <c r="BJ162" s="14" t="s">
        <v>146</v>
      </c>
      <c r="BK162" s="157">
        <f t="shared" ref="BK162:BK170" si="29">ROUND(I162*H162,3)</f>
        <v>0</v>
      </c>
      <c r="BL162" s="14" t="s">
        <v>145</v>
      </c>
      <c r="BM162" s="155" t="s">
        <v>163</v>
      </c>
    </row>
    <row r="163" spans="1:65" s="2" customFormat="1" ht="33" customHeight="1">
      <c r="A163" s="26"/>
      <c r="B163" s="144"/>
      <c r="C163" s="145" t="s">
        <v>165</v>
      </c>
      <c r="D163" s="145" t="s">
        <v>141</v>
      </c>
      <c r="E163" s="146" t="s">
        <v>197</v>
      </c>
      <c r="F163" s="147" t="s">
        <v>198</v>
      </c>
      <c r="G163" s="148" t="s">
        <v>144</v>
      </c>
      <c r="H163" s="149">
        <v>27.738</v>
      </c>
      <c r="I163" s="149"/>
      <c r="J163" s="149">
        <f t="shared" si="20"/>
        <v>0</v>
      </c>
      <c r="K163" s="150"/>
      <c r="L163" s="27"/>
      <c r="M163" s="151" t="s">
        <v>1</v>
      </c>
      <c r="N163" s="152" t="s">
        <v>35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145</v>
      </c>
      <c r="AT163" s="155" t="s">
        <v>141</v>
      </c>
      <c r="AU163" s="155" t="s">
        <v>146</v>
      </c>
      <c r="AY163" s="14" t="s">
        <v>139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146</v>
      </c>
      <c r="BK163" s="157">
        <f t="shared" si="29"/>
        <v>0</v>
      </c>
      <c r="BL163" s="14" t="s">
        <v>145</v>
      </c>
      <c r="BM163" s="155" t="s">
        <v>168</v>
      </c>
    </row>
    <row r="164" spans="1:65" s="2" customFormat="1" ht="37.950000000000003" customHeight="1">
      <c r="A164" s="26"/>
      <c r="B164" s="144"/>
      <c r="C164" s="145" t="s">
        <v>156</v>
      </c>
      <c r="D164" s="145" t="s">
        <v>141</v>
      </c>
      <c r="E164" s="146" t="s">
        <v>216</v>
      </c>
      <c r="F164" s="147" t="s">
        <v>217</v>
      </c>
      <c r="G164" s="148" t="s">
        <v>144</v>
      </c>
      <c r="H164" s="149">
        <v>31.681000000000001</v>
      </c>
      <c r="I164" s="149"/>
      <c r="J164" s="149">
        <f t="shared" si="20"/>
        <v>0</v>
      </c>
      <c r="K164" s="150"/>
      <c r="L164" s="27"/>
      <c r="M164" s="151" t="s">
        <v>1</v>
      </c>
      <c r="N164" s="152" t="s">
        <v>35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145</v>
      </c>
      <c r="AT164" s="155" t="s">
        <v>141</v>
      </c>
      <c r="AU164" s="155" t="s">
        <v>146</v>
      </c>
      <c r="AY164" s="14" t="s">
        <v>139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146</v>
      </c>
      <c r="BK164" s="157">
        <f t="shared" si="29"/>
        <v>0</v>
      </c>
      <c r="BL164" s="14" t="s">
        <v>145</v>
      </c>
      <c r="BM164" s="155" t="s">
        <v>172</v>
      </c>
    </row>
    <row r="165" spans="1:65" s="2" customFormat="1" ht="37.950000000000003" customHeight="1">
      <c r="A165" s="26"/>
      <c r="B165" s="144"/>
      <c r="C165" s="145" t="s">
        <v>174</v>
      </c>
      <c r="D165" s="145" t="s">
        <v>141</v>
      </c>
      <c r="E165" s="146" t="s">
        <v>220</v>
      </c>
      <c r="F165" s="147" t="s">
        <v>221</v>
      </c>
      <c r="G165" s="148" t="s">
        <v>144</v>
      </c>
      <c r="H165" s="149">
        <v>15.4</v>
      </c>
      <c r="I165" s="149"/>
      <c r="J165" s="149">
        <f t="shared" si="20"/>
        <v>0</v>
      </c>
      <c r="K165" s="150"/>
      <c r="L165" s="27"/>
      <c r="M165" s="151" t="s">
        <v>1</v>
      </c>
      <c r="N165" s="152" t="s">
        <v>35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145</v>
      </c>
      <c r="AT165" s="155" t="s">
        <v>141</v>
      </c>
      <c r="AU165" s="155" t="s">
        <v>146</v>
      </c>
      <c r="AY165" s="14" t="s">
        <v>139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146</v>
      </c>
      <c r="BK165" s="157">
        <f t="shared" si="29"/>
        <v>0</v>
      </c>
      <c r="BL165" s="14" t="s">
        <v>145</v>
      </c>
      <c r="BM165" s="155" t="s">
        <v>176</v>
      </c>
    </row>
    <row r="166" spans="1:65" s="2" customFormat="1" ht="24.15" customHeight="1">
      <c r="A166" s="26"/>
      <c r="B166" s="144"/>
      <c r="C166" s="145" t="s">
        <v>160</v>
      </c>
      <c r="D166" s="145" t="s">
        <v>141</v>
      </c>
      <c r="E166" s="146" t="s">
        <v>223</v>
      </c>
      <c r="F166" s="147" t="s">
        <v>224</v>
      </c>
      <c r="G166" s="148" t="s">
        <v>225</v>
      </c>
      <c r="H166" s="149">
        <v>3.24</v>
      </c>
      <c r="I166" s="149"/>
      <c r="J166" s="149">
        <f t="shared" si="20"/>
        <v>0</v>
      </c>
      <c r="K166" s="150"/>
      <c r="L166" s="27"/>
      <c r="M166" s="151" t="s">
        <v>1</v>
      </c>
      <c r="N166" s="152" t="s">
        <v>35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145</v>
      </c>
      <c r="AT166" s="155" t="s">
        <v>141</v>
      </c>
      <c r="AU166" s="155" t="s">
        <v>146</v>
      </c>
      <c r="AY166" s="14" t="s">
        <v>139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146</v>
      </c>
      <c r="BK166" s="157">
        <f t="shared" si="29"/>
        <v>0</v>
      </c>
      <c r="BL166" s="14" t="s">
        <v>145</v>
      </c>
      <c r="BM166" s="155" t="s">
        <v>7</v>
      </c>
    </row>
    <row r="167" spans="1:65" s="2" customFormat="1" ht="21.75" customHeight="1">
      <c r="A167" s="26"/>
      <c r="B167" s="144"/>
      <c r="C167" s="145" t="s">
        <v>178</v>
      </c>
      <c r="D167" s="145" t="s">
        <v>141</v>
      </c>
      <c r="E167" s="146" t="s">
        <v>228</v>
      </c>
      <c r="F167" s="147" t="s">
        <v>229</v>
      </c>
      <c r="G167" s="148" t="s">
        <v>225</v>
      </c>
      <c r="H167" s="149">
        <v>3.24</v>
      </c>
      <c r="I167" s="149"/>
      <c r="J167" s="149">
        <f t="shared" si="20"/>
        <v>0</v>
      </c>
      <c r="K167" s="150"/>
      <c r="L167" s="27"/>
      <c r="M167" s="151" t="s">
        <v>1</v>
      </c>
      <c r="N167" s="152" t="s">
        <v>35</v>
      </c>
      <c r="O167" s="153">
        <v>0</v>
      </c>
      <c r="P167" s="153">
        <f t="shared" si="21"/>
        <v>0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145</v>
      </c>
      <c r="AT167" s="155" t="s">
        <v>141</v>
      </c>
      <c r="AU167" s="155" t="s">
        <v>146</v>
      </c>
      <c r="AY167" s="14" t="s">
        <v>139</v>
      </c>
      <c r="BE167" s="156">
        <f t="shared" si="24"/>
        <v>0</v>
      </c>
      <c r="BF167" s="156">
        <f t="shared" si="25"/>
        <v>0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146</v>
      </c>
      <c r="BK167" s="157">
        <f t="shared" si="29"/>
        <v>0</v>
      </c>
      <c r="BL167" s="14" t="s">
        <v>145</v>
      </c>
      <c r="BM167" s="155" t="s">
        <v>180</v>
      </c>
    </row>
    <row r="168" spans="1:65" s="2" customFormat="1" ht="24.15" customHeight="1">
      <c r="A168" s="26"/>
      <c r="B168" s="144"/>
      <c r="C168" s="145" t="s">
        <v>163</v>
      </c>
      <c r="D168" s="145" t="s">
        <v>141</v>
      </c>
      <c r="E168" s="146" t="s">
        <v>231</v>
      </c>
      <c r="F168" s="147" t="s">
        <v>232</v>
      </c>
      <c r="G168" s="148" t="s">
        <v>225</v>
      </c>
      <c r="H168" s="149">
        <v>16.2</v>
      </c>
      <c r="I168" s="149"/>
      <c r="J168" s="149">
        <f t="shared" si="20"/>
        <v>0</v>
      </c>
      <c r="K168" s="150"/>
      <c r="L168" s="27"/>
      <c r="M168" s="151" t="s">
        <v>1</v>
      </c>
      <c r="N168" s="152" t="s">
        <v>35</v>
      </c>
      <c r="O168" s="153">
        <v>0</v>
      </c>
      <c r="P168" s="153">
        <f t="shared" si="21"/>
        <v>0</v>
      </c>
      <c r="Q168" s="153">
        <v>0</v>
      </c>
      <c r="R168" s="153">
        <f t="shared" si="22"/>
        <v>0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145</v>
      </c>
      <c r="AT168" s="155" t="s">
        <v>141</v>
      </c>
      <c r="AU168" s="155" t="s">
        <v>146</v>
      </c>
      <c r="AY168" s="14" t="s">
        <v>139</v>
      </c>
      <c r="BE168" s="156">
        <f t="shared" si="24"/>
        <v>0</v>
      </c>
      <c r="BF168" s="156">
        <f t="shared" si="25"/>
        <v>0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146</v>
      </c>
      <c r="BK168" s="157">
        <f t="shared" si="29"/>
        <v>0</v>
      </c>
      <c r="BL168" s="14" t="s">
        <v>145</v>
      </c>
      <c r="BM168" s="155" t="s">
        <v>182</v>
      </c>
    </row>
    <row r="169" spans="1:65" s="2" customFormat="1" ht="24.15" customHeight="1">
      <c r="A169" s="26"/>
      <c r="B169" s="144"/>
      <c r="C169" s="145" t="s">
        <v>183</v>
      </c>
      <c r="D169" s="145" t="s">
        <v>141</v>
      </c>
      <c r="E169" s="146" t="s">
        <v>235</v>
      </c>
      <c r="F169" s="147" t="s">
        <v>236</v>
      </c>
      <c r="G169" s="148" t="s">
        <v>225</v>
      </c>
      <c r="H169" s="149">
        <v>3.24</v>
      </c>
      <c r="I169" s="149"/>
      <c r="J169" s="149">
        <f t="shared" si="20"/>
        <v>0</v>
      </c>
      <c r="K169" s="150"/>
      <c r="L169" s="27"/>
      <c r="M169" s="151" t="s">
        <v>1</v>
      </c>
      <c r="N169" s="152" t="s">
        <v>35</v>
      </c>
      <c r="O169" s="153">
        <v>0</v>
      </c>
      <c r="P169" s="153">
        <f t="shared" si="21"/>
        <v>0</v>
      </c>
      <c r="Q169" s="153">
        <v>0</v>
      </c>
      <c r="R169" s="153">
        <f t="shared" si="22"/>
        <v>0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145</v>
      </c>
      <c r="AT169" s="155" t="s">
        <v>141</v>
      </c>
      <c r="AU169" s="155" t="s">
        <v>146</v>
      </c>
      <c r="AY169" s="14" t="s">
        <v>139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146</v>
      </c>
      <c r="BK169" s="157">
        <f t="shared" si="29"/>
        <v>0</v>
      </c>
      <c r="BL169" s="14" t="s">
        <v>145</v>
      </c>
      <c r="BM169" s="155" t="s">
        <v>185</v>
      </c>
    </row>
    <row r="170" spans="1:65" s="2" customFormat="1" ht="16.5" customHeight="1">
      <c r="A170" s="26"/>
      <c r="B170" s="144"/>
      <c r="C170" s="145" t="s">
        <v>168</v>
      </c>
      <c r="D170" s="145" t="s">
        <v>141</v>
      </c>
      <c r="E170" s="146" t="s">
        <v>238</v>
      </c>
      <c r="F170" s="147" t="s">
        <v>239</v>
      </c>
      <c r="G170" s="148" t="s">
        <v>225</v>
      </c>
      <c r="H170" s="149">
        <v>3.24</v>
      </c>
      <c r="I170" s="149"/>
      <c r="J170" s="149">
        <f t="shared" si="20"/>
        <v>0</v>
      </c>
      <c r="K170" s="150"/>
      <c r="L170" s="27"/>
      <c r="M170" s="151" t="s">
        <v>1</v>
      </c>
      <c r="N170" s="152" t="s">
        <v>35</v>
      </c>
      <c r="O170" s="153">
        <v>0</v>
      </c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145</v>
      </c>
      <c r="AT170" s="155" t="s">
        <v>141</v>
      </c>
      <c r="AU170" s="155" t="s">
        <v>146</v>
      </c>
      <c r="AY170" s="14" t="s">
        <v>139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146</v>
      </c>
      <c r="BK170" s="157">
        <f t="shared" si="29"/>
        <v>0</v>
      </c>
      <c r="BL170" s="14" t="s">
        <v>145</v>
      </c>
      <c r="BM170" s="155" t="s">
        <v>187</v>
      </c>
    </row>
    <row r="171" spans="1:65" s="12" customFormat="1" ht="22.95" customHeight="1">
      <c r="B171" s="132"/>
      <c r="D171" s="133" t="s">
        <v>68</v>
      </c>
      <c r="E171" s="142" t="s">
        <v>241</v>
      </c>
      <c r="F171" s="142" t="s">
        <v>242</v>
      </c>
      <c r="J171" s="143">
        <f>BK171</f>
        <v>0</v>
      </c>
      <c r="L171" s="132"/>
      <c r="M171" s="136"/>
      <c r="N171" s="137"/>
      <c r="O171" s="137"/>
      <c r="P171" s="138">
        <f>P172</f>
        <v>0</v>
      </c>
      <c r="Q171" s="137"/>
      <c r="R171" s="138">
        <f>R172</f>
        <v>0</v>
      </c>
      <c r="S171" s="137"/>
      <c r="T171" s="139">
        <f>T172</f>
        <v>0</v>
      </c>
      <c r="AR171" s="133" t="s">
        <v>77</v>
      </c>
      <c r="AT171" s="140" t="s">
        <v>68</v>
      </c>
      <c r="AU171" s="140" t="s">
        <v>77</v>
      </c>
      <c r="AY171" s="133" t="s">
        <v>139</v>
      </c>
      <c r="BK171" s="141">
        <f>BK172</f>
        <v>0</v>
      </c>
    </row>
    <row r="172" spans="1:65" s="2" customFormat="1" ht="24.15" customHeight="1">
      <c r="A172" s="26"/>
      <c r="B172" s="144"/>
      <c r="C172" s="145" t="s">
        <v>189</v>
      </c>
      <c r="D172" s="145" t="s">
        <v>141</v>
      </c>
      <c r="E172" s="146" t="s">
        <v>244</v>
      </c>
      <c r="F172" s="147" t="s">
        <v>245</v>
      </c>
      <c r="G172" s="148" t="s">
        <v>225</v>
      </c>
      <c r="H172" s="149">
        <v>2.5979999999999999</v>
      </c>
      <c r="I172" s="149"/>
      <c r="J172" s="149">
        <f>ROUND(I172*H172,3)</f>
        <v>0</v>
      </c>
      <c r="K172" s="150"/>
      <c r="L172" s="27"/>
      <c r="M172" s="151" t="s">
        <v>1</v>
      </c>
      <c r="N172" s="152" t="s">
        <v>35</v>
      </c>
      <c r="O172" s="153">
        <v>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145</v>
      </c>
      <c r="AT172" s="155" t="s">
        <v>141</v>
      </c>
      <c r="AU172" s="155" t="s">
        <v>146</v>
      </c>
      <c r="AY172" s="14" t="s">
        <v>139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146</v>
      </c>
      <c r="BK172" s="157">
        <f>ROUND(I172*H172,3)</f>
        <v>0</v>
      </c>
      <c r="BL172" s="14" t="s">
        <v>145</v>
      </c>
      <c r="BM172" s="155" t="s">
        <v>192</v>
      </c>
    </row>
    <row r="173" spans="1:65" s="12" customFormat="1" ht="25.95" customHeight="1">
      <c r="B173" s="132"/>
      <c r="D173" s="133" t="s">
        <v>68</v>
      </c>
      <c r="E173" s="134" t="s">
        <v>247</v>
      </c>
      <c r="F173" s="134" t="s">
        <v>248</v>
      </c>
      <c r="J173" s="135">
        <f>BK173</f>
        <v>0</v>
      </c>
      <c r="L173" s="132"/>
      <c r="M173" s="136"/>
      <c r="N173" s="137"/>
      <c r="O173" s="137"/>
      <c r="P173" s="138">
        <f>P174+P177+P179+P182</f>
        <v>0</v>
      </c>
      <c r="Q173" s="137"/>
      <c r="R173" s="138">
        <f>R174+R177+R179+R182</f>
        <v>0</v>
      </c>
      <c r="S173" s="137"/>
      <c r="T173" s="139">
        <f>T174+T177+T179+T182</f>
        <v>0</v>
      </c>
      <c r="AR173" s="133" t="s">
        <v>146</v>
      </c>
      <c r="AT173" s="140" t="s">
        <v>68</v>
      </c>
      <c r="AU173" s="140" t="s">
        <v>69</v>
      </c>
      <c r="AY173" s="133" t="s">
        <v>139</v>
      </c>
      <c r="BK173" s="141">
        <f>BK174+BK177+BK179+BK182</f>
        <v>0</v>
      </c>
    </row>
    <row r="174" spans="1:65" s="12" customFormat="1" ht="22.95" customHeight="1">
      <c r="B174" s="132"/>
      <c r="D174" s="133" t="s">
        <v>68</v>
      </c>
      <c r="E174" s="142" t="s">
        <v>249</v>
      </c>
      <c r="F174" s="142" t="s">
        <v>250</v>
      </c>
      <c r="J174" s="143">
        <f>BK174</f>
        <v>0</v>
      </c>
      <c r="L174" s="132"/>
      <c r="M174" s="136"/>
      <c r="N174" s="137"/>
      <c r="O174" s="137"/>
      <c r="P174" s="138">
        <f>SUM(P175:P176)</f>
        <v>0</v>
      </c>
      <c r="Q174" s="137"/>
      <c r="R174" s="138">
        <f>SUM(R175:R176)</f>
        <v>0</v>
      </c>
      <c r="S174" s="137"/>
      <c r="T174" s="139">
        <f>SUM(T175:T176)</f>
        <v>0</v>
      </c>
      <c r="AR174" s="133" t="s">
        <v>146</v>
      </c>
      <c r="AT174" s="140" t="s">
        <v>68</v>
      </c>
      <c r="AU174" s="140" t="s">
        <v>77</v>
      </c>
      <c r="AY174" s="133" t="s">
        <v>139</v>
      </c>
      <c r="BK174" s="141">
        <f>SUM(BK175:BK176)</f>
        <v>0</v>
      </c>
    </row>
    <row r="175" spans="1:65" s="2" customFormat="1" ht="37.950000000000003" customHeight="1">
      <c r="A175" s="26"/>
      <c r="B175" s="144"/>
      <c r="C175" s="145" t="s">
        <v>172</v>
      </c>
      <c r="D175" s="145" t="s">
        <v>141</v>
      </c>
      <c r="E175" s="146" t="s">
        <v>258</v>
      </c>
      <c r="F175" s="147" t="s">
        <v>259</v>
      </c>
      <c r="G175" s="148" t="s">
        <v>144</v>
      </c>
      <c r="H175" s="149">
        <v>4.1630000000000003</v>
      </c>
      <c r="I175" s="149"/>
      <c r="J175" s="149">
        <f>ROUND(I175*H175,3)</f>
        <v>0</v>
      </c>
      <c r="K175" s="150"/>
      <c r="L175" s="27"/>
      <c r="M175" s="151" t="s">
        <v>1</v>
      </c>
      <c r="N175" s="152" t="s">
        <v>35</v>
      </c>
      <c r="O175" s="153">
        <v>0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172</v>
      </c>
      <c r="AT175" s="155" t="s">
        <v>141</v>
      </c>
      <c r="AU175" s="155" t="s">
        <v>146</v>
      </c>
      <c r="AY175" s="14" t="s">
        <v>139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146</v>
      </c>
      <c r="BK175" s="157">
        <f>ROUND(I175*H175,3)</f>
        <v>0</v>
      </c>
      <c r="BL175" s="14" t="s">
        <v>172</v>
      </c>
      <c r="BM175" s="155" t="s">
        <v>195</v>
      </c>
    </row>
    <row r="176" spans="1:65" s="2" customFormat="1" ht="24.15" customHeight="1">
      <c r="A176" s="26"/>
      <c r="B176" s="144"/>
      <c r="C176" s="145" t="s">
        <v>196</v>
      </c>
      <c r="D176" s="145" t="s">
        <v>141</v>
      </c>
      <c r="E176" s="146" t="s">
        <v>262</v>
      </c>
      <c r="F176" s="147" t="s">
        <v>263</v>
      </c>
      <c r="G176" s="148" t="s">
        <v>225</v>
      </c>
      <c r="H176" s="149">
        <v>8.9999999999999993E-3</v>
      </c>
      <c r="I176" s="149"/>
      <c r="J176" s="149">
        <f>ROUND(I176*H176,3)</f>
        <v>0</v>
      </c>
      <c r="K176" s="150"/>
      <c r="L176" s="27"/>
      <c r="M176" s="151" t="s">
        <v>1</v>
      </c>
      <c r="N176" s="152" t="s">
        <v>35</v>
      </c>
      <c r="O176" s="153">
        <v>0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172</v>
      </c>
      <c r="AT176" s="155" t="s">
        <v>141</v>
      </c>
      <c r="AU176" s="155" t="s">
        <v>146</v>
      </c>
      <c r="AY176" s="14" t="s">
        <v>139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146</v>
      </c>
      <c r="BK176" s="157">
        <f>ROUND(I176*H176,3)</f>
        <v>0</v>
      </c>
      <c r="BL176" s="14" t="s">
        <v>172</v>
      </c>
      <c r="BM176" s="155" t="s">
        <v>199</v>
      </c>
    </row>
    <row r="177" spans="1:65" s="12" customFormat="1" ht="22.95" customHeight="1">
      <c r="B177" s="132"/>
      <c r="D177" s="133" t="s">
        <v>68</v>
      </c>
      <c r="E177" s="142" t="s">
        <v>369</v>
      </c>
      <c r="F177" s="142" t="s">
        <v>370</v>
      </c>
      <c r="J177" s="143">
        <f>BK177</f>
        <v>0</v>
      </c>
      <c r="L177" s="132"/>
      <c r="M177" s="136"/>
      <c r="N177" s="137"/>
      <c r="O177" s="137"/>
      <c r="P177" s="138">
        <f>P178</f>
        <v>0</v>
      </c>
      <c r="Q177" s="137"/>
      <c r="R177" s="138">
        <f>R178</f>
        <v>0</v>
      </c>
      <c r="S177" s="137"/>
      <c r="T177" s="139">
        <f>T178</f>
        <v>0</v>
      </c>
      <c r="AR177" s="133" t="s">
        <v>146</v>
      </c>
      <c r="AT177" s="140" t="s">
        <v>68</v>
      </c>
      <c r="AU177" s="140" t="s">
        <v>77</v>
      </c>
      <c r="AY177" s="133" t="s">
        <v>139</v>
      </c>
      <c r="BK177" s="141">
        <f>BK178</f>
        <v>0</v>
      </c>
    </row>
    <row r="178" spans="1:65" s="2" customFormat="1" ht="16.5" customHeight="1">
      <c r="A178" s="26"/>
      <c r="B178" s="144"/>
      <c r="C178" s="145" t="s">
        <v>176</v>
      </c>
      <c r="D178" s="145" t="s">
        <v>141</v>
      </c>
      <c r="E178" s="146" t="s">
        <v>474</v>
      </c>
      <c r="F178" s="147" t="s">
        <v>475</v>
      </c>
      <c r="G178" s="148" t="s">
        <v>214</v>
      </c>
      <c r="H178" s="149">
        <v>1</v>
      </c>
      <c r="I178" s="149"/>
      <c r="J178" s="149">
        <f>ROUND(I178*H178,3)</f>
        <v>0</v>
      </c>
      <c r="K178" s="150"/>
      <c r="L178" s="27"/>
      <c r="M178" s="151" t="s">
        <v>1</v>
      </c>
      <c r="N178" s="152" t="s">
        <v>35</v>
      </c>
      <c r="O178" s="153">
        <v>0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172</v>
      </c>
      <c r="AT178" s="155" t="s">
        <v>141</v>
      </c>
      <c r="AU178" s="155" t="s">
        <v>146</v>
      </c>
      <c r="AY178" s="14" t="s">
        <v>139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146</v>
      </c>
      <c r="BK178" s="157">
        <f>ROUND(I178*H178,3)</f>
        <v>0</v>
      </c>
      <c r="BL178" s="14" t="s">
        <v>172</v>
      </c>
      <c r="BM178" s="155" t="s">
        <v>203</v>
      </c>
    </row>
    <row r="179" spans="1:65" s="12" customFormat="1" ht="22.95" customHeight="1">
      <c r="B179" s="132"/>
      <c r="D179" s="133" t="s">
        <v>68</v>
      </c>
      <c r="E179" s="142" t="s">
        <v>319</v>
      </c>
      <c r="F179" s="142" t="s">
        <v>320</v>
      </c>
      <c r="J179" s="143">
        <f>BK179</f>
        <v>0</v>
      </c>
      <c r="L179" s="132"/>
      <c r="M179" s="136"/>
      <c r="N179" s="137"/>
      <c r="O179" s="137"/>
      <c r="P179" s="138">
        <f>SUM(P180:P181)</f>
        <v>0</v>
      </c>
      <c r="Q179" s="137"/>
      <c r="R179" s="138">
        <f>SUM(R180:R181)</f>
        <v>0</v>
      </c>
      <c r="S179" s="137"/>
      <c r="T179" s="139">
        <f>SUM(T180:T181)</f>
        <v>0</v>
      </c>
      <c r="AR179" s="133" t="s">
        <v>146</v>
      </c>
      <c r="AT179" s="140" t="s">
        <v>68</v>
      </c>
      <c r="AU179" s="140" t="s">
        <v>77</v>
      </c>
      <c r="AY179" s="133" t="s">
        <v>139</v>
      </c>
      <c r="BK179" s="141">
        <f>SUM(BK180:BK181)</f>
        <v>0</v>
      </c>
    </row>
    <row r="180" spans="1:65" s="2" customFormat="1" ht="16.5" customHeight="1">
      <c r="A180" s="26"/>
      <c r="B180" s="144"/>
      <c r="C180" s="145" t="s">
        <v>204</v>
      </c>
      <c r="D180" s="145" t="s">
        <v>141</v>
      </c>
      <c r="E180" s="146" t="s">
        <v>476</v>
      </c>
      <c r="F180" s="147" t="s">
        <v>477</v>
      </c>
      <c r="G180" s="148" t="s">
        <v>214</v>
      </c>
      <c r="H180" s="149">
        <v>1</v>
      </c>
      <c r="I180" s="149"/>
      <c r="J180" s="149">
        <f>ROUND(I180*H180,3)</f>
        <v>0</v>
      </c>
      <c r="K180" s="150"/>
      <c r="L180" s="27"/>
      <c r="M180" s="151" t="s">
        <v>1</v>
      </c>
      <c r="N180" s="152" t="s">
        <v>35</v>
      </c>
      <c r="O180" s="153">
        <v>0</v>
      </c>
      <c r="P180" s="153">
        <f>O180*H180</f>
        <v>0</v>
      </c>
      <c r="Q180" s="153">
        <v>0</v>
      </c>
      <c r="R180" s="153">
        <f>Q180*H180</f>
        <v>0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172</v>
      </c>
      <c r="AT180" s="155" t="s">
        <v>141</v>
      </c>
      <c r="AU180" s="155" t="s">
        <v>146</v>
      </c>
      <c r="AY180" s="14" t="s">
        <v>139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146</v>
      </c>
      <c r="BK180" s="157">
        <f>ROUND(I180*H180,3)</f>
        <v>0</v>
      </c>
      <c r="BL180" s="14" t="s">
        <v>172</v>
      </c>
      <c r="BM180" s="155" t="s">
        <v>207</v>
      </c>
    </row>
    <row r="181" spans="1:65" s="2" customFormat="1" ht="21.75" customHeight="1">
      <c r="A181" s="26"/>
      <c r="B181" s="144"/>
      <c r="C181" s="158" t="s">
        <v>7</v>
      </c>
      <c r="D181" s="158" t="s">
        <v>169</v>
      </c>
      <c r="E181" s="159" t="s">
        <v>478</v>
      </c>
      <c r="F181" s="160" t="s">
        <v>479</v>
      </c>
      <c r="G181" s="161" t="s">
        <v>308</v>
      </c>
      <c r="H181" s="162">
        <v>1</v>
      </c>
      <c r="I181" s="162"/>
      <c r="J181" s="162">
        <f>ROUND(I181*H181,3)</f>
        <v>0</v>
      </c>
      <c r="K181" s="163"/>
      <c r="L181" s="164"/>
      <c r="M181" s="165" t="s">
        <v>1</v>
      </c>
      <c r="N181" s="166" t="s">
        <v>35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195</v>
      </c>
      <c r="AT181" s="155" t="s">
        <v>169</v>
      </c>
      <c r="AU181" s="155" t="s">
        <v>146</v>
      </c>
      <c r="AY181" s="14" t="s">
        <v>139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146</v>
      </c>
      <c r="BK181" s="157">
        <f>ROUND(I181*H181,3)</f>
        <v>0</v>
      </c>
      <c r="BL181" s="14" t="s">
        <v>172</v>
      </c>
      <c r="BM181" s="155" t="s">
        <v>210</v>
      </c>
    </row>
    <row r="182" spans="1:65" s="12" customFormat="1" ht="22.95" customHeight="1">
      <c r="B182" s="132"/>
      <c r="D182" s="133" t="s">
        <v>68</v>
      </c>
      <c r="E182" s="142" t="s">
        <v>480</v>
      </c>
      <c r="F182" s="142" t="s">
        <v>481</v>
      </c>
      <c r="J182" s="143">
        <f>BK182</f>
        <v>0</v>
      </c>
      <c r="L182" s="132"/>
      <c r="M182" s="136"/>
      <c r="N182" s="137"/>
      <c r="O182" s="137"/>
      <c r="P182" s="138">
        <f>SUM(P183:P184)</f>
        <v>0</v>
      </c>
      <c r="Q182" s="137"/>
      <c r="R182" s="138">
        <f>SUM(R183:R184)</f>
        <v>0</v>
      </c>
      <c r="S182" s="137"/>
      <c r="T182" s="139">
        <f>SUM(T183:T184)</f>
        <v>0</v>
      </c>
      <c r="AR182" s="133" t="s">
        <v>146</v>
      </c>
      <c r="AT182" s="140" t="s">
        <v>68</v>
      </c>
      <c r="AU182" s="140" t="s">
        <v>77</v>
      </c>
      <c r="AY182" s="133" t="s">
        <v>139</v>
      </c>
      <c r="BK182" s="141">
        <f>SUM(BK183:BK184)</f>
        <v>0</v>
      </c>
    </row>
    <row r="183" spans="1:65" s="2" customFormat="1" ht="33" customHeight="1">
      <c r="A183" s="26"/>
      <c r="B183" s="144"/>
      <c r="C183" s="145" t="s">
        <v>211</v>
      </c>
      <c r="D183" s="145" t="s">
        <v>141</v>
      </c>
      <c r="E183" s="146" t="s">
        <v>482</v>
      </c>
      <c r="F183" s="147" t="s">
        <v>483</v>
      </c>
      <c r="G183" s="148" t="s">
        <v>144</v>
      </c>
      <c r="H183" s="149">
        <v>11.9</v>
      </c>
      <c r="I183" s="149"/>
      <c r="J183" s="149">
        <f>ROUND(I183*H183,3)</f>
        <v>0</v>
      </c>
      <c r="K183" s="150"/>
      <c r="L183" s="27"/>
      <c r="M183" s="151" t="s">
        <v>1</v>
      </c>
      <c r="N183" s="152" t="s">
        <v>35</v>
      </c>
      <c r="O183" s="153">
        <v>0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172</v>
      </c>
      <c r="AT183" s="155" t="s">
        <v>141</v>
      </c>
      <c r="AU183" s="155" t="s">
        <v>146</v>
      </c>
      <c r="AY183" s="14" t="s">
        <v>139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146</v>
      </c>
      <c r="BK183" s="157">
        <f>ROUND(I183*H183,3)</f>
        <v>0</v>
      </c>
      <c r="BL183" s="14" t="s">
        <v>172</v>
      </c>
      <c r="BM183" s="155" t="s">
        <v>215</v>
      </c>
    </row>
    <row r="184" spans="1:65" s="2" customFormat="1" ht="24.15" customHeight="1">
      <c r="A184" s="26"/>
      <c r="B184" s="144"/>
      <c r="C184" s="145" t="s">
        <v>180</v>
      </c>
      <c r="D184" s="145" t="s">
        <v>141</v>
      </c>
      <c r="E184" s="146" t="s">
        <v>484</v>
      </c>
      <c r="F184" s="147" t="s">
        <v>485</v>
      </c>
      <c r="G184" s="148" t="s">
        <v>144</v>
      </c>
      <c r="H184" s="149">
        <v>11.9</v>
      </c>
      <c r="I184" s="149"/>
      <c r="J184" s="149">
        <f>ROUND(I184*H184,3)</f>
        <v>0</v>
      </c>
      <c r="K184" s="150"/>
      <c r="L184" s="27"/>
      <c r="M184" s="151" t="s">
        <v>1</v>
      </c>
      <c r="N184" s="152" t="s">
        <v>35</v>
      </c>
      <c r="O184" s="153">
        <v>0</v>
      </c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172</v>
      </c>
      <c r="AT184" s="155" t="s">
        <v>141</v>
      </c>
      <c r="AU184" s="155" t="s">
        <v>146</v>
      </c>
      <c r="AY184" s="14" t="s">
        <v>139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146</v>
      </c>
      <c r="BK184" s="157">
        <f>ROUND(I184*H184,3)</f>
        <v>0</v>
      </c>
      <c r="BL184" s="14" t="s">
        <v>172</v>
      </c>
      <c r="BM184" s="155" t="s">
        <v>218</v>
      </c>
    </row>
    <row r="185" spans="1:65" s="12" customFormat="1" ht="25.95" customHeight="1">
      <c r="B185" s="132"/>
      <c r="D185" s="133" t="s">
        <v>68</v>
      </c>
      <c r="E185" s="134" t="s">
        <v>271</v>
      </c>
      <c r="F185" s="134" t="s">
        <v>486</v>
      </c>
      <c r="J185" s="135">
        <f>BK185</f>
        <v>0</v>
      </c>
      <c r="L185" s="132"/>
      <c r="M185" s="136"/>
      <c r="N185" s="137"/>
      <c r="O185" s="137"/>
      <c r="P185" s="138">
        <f>SUM(P186:P198)</f>
        <v>0</v>
      </c>
      <c r="Q185" s="137"/>
      <c r="R185" s="138">
        <f>SUM(R186:R198)</f>
        <v>0</v>
      </c>
      <c r="S185" s="137"/>
      <c r="T185" s="139">
        <f>SUM(T186:T198)</f>
        <v>0</v>
      </c>
      <c r="AR185" s="133" t="s">
        <v>150</v>
      </c>
      <c r="AT185" s="140" t="s">
        <v>68</v>
      </c>
      <c r="AU185" s="140" t="s">
        <v>69</v>
      </c>
      <c r="AY185" s="133" t="s">
        <v>139</v>
      </c>
      <c r="BK185" s="141">
        <f>SUM(BK186:BK198)</f>
        <v>0</v>
      </c>
    </row>
    <row r="186" spans="1:65" s="2" customFormat="1" ht="16.5" customHeight="1">
      <c r="A186" s="26"/>
      <c r="B186" s="144"/>
      <c r="C186" s="158" t="s">
        <v>219</v>
      </c>
      <c r="D186" s="158" t="s">
        <v>169</v>
      </c>
      <c r="E186" s="159" t="s">
        <v>487</v>
      </c>
      <c r="F186" s="160" t="s">
        <v>488</v>
      </c>
      <c r="G186" s="161" t="s">
        <v>202</v>
      </c>
      <c r="H186" s="162">
        <v>84</v>
      </c>
      <c r="I186" s="162"/>
      <c r="J186" s="162">
        <f t="shared" ref="J186:J198" si="30">ROUND(I186*H186,3)</f>
        <v>0</v>
      </c>
      <c r="K186" s="163"/>
      <c r="L186" s="164"/>
      <c r="M186" s="165" t="s">
        <v>1</v>
      </c>
      <c r="N186" s="166" t="s">
        <v>35</v>
      </c>
      <c r="O186" s="153">
        <v>0</v>
      </c>
      <c r="P186" s="153">
        <f t="shared" ref="P186:P198" si="31">O186*H186</f>
        <v>0</v>
      </c>
      <c r="Q186" s="153">
        <v>0</v>
      </c>
      <c r="R186" s="153">
        <f t="shared" ref="R186:R198" si="32">Q186*H186</f>
        <v>0</v>
      </c>
      <c r="S186" s="153">
        <v>0</v>
      </c>
      <c r="T186" s="154">
        <f t="shared" ref="T186:T198" si="33"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489</v>
      </c>
      <c r="AT186" s="155" t="s">
        <v>169</v>
      </c>
      <c r="AU186" s="155" t="s">
        <v>77</v>
      </c>
      <c r="AY186" s="14" t="s">
        <v>139</v>
      </c>
      <c r="BE186" s="156">
        <f t="shared" ref="BE186:BE198" si="34">IF(N186="základná",J186,0)</f>
        <v>0</v>
      </c>
      <c r="BF186" s="156">
        <f t="shared" ref="BF186:BF198" si="35">IF(N186="znížená",J186,0)</f>
        <v>0</v>
      </c>
      <c r="BG186" s="156">
        <f t="shared" ref="BG186:BG198" si="36">IF(N186="zákl. prenesená",J186,0)</f>
        <v>0</v>
      </c>
      <c r="BH186" s="156">
        <f t="shared" ref="BH186:BH198" si="37">IF(N186="zníž. prenesená",J186,0)</f>
        <v>0</v>
      </c>
      <c r="BI186" s="156">
        <f t="shared" ref="BI186:BI198" si="38">IF(N186="nulová",J186,0)</f>
        <v>0</v>
      </c>
      <c r="BJ186" s="14" t="s">
        <v>146</v>
      </c>
      <c r="BK186" s="157">
        <f t="shared" ref="BK186:BK198" si="39">ROUND(I186*H186,3)</f>
        <v>0</v>
      </c>
      <c r="BL186" s="14" t="s">
        <v>260</v>
      </c>
      <c r="BM186" s="155" t="s">
        <v>490</v>
      </c>
    </row>
    <row r="187" spans="1:65" s="2" customFormat="1" ht="16.5" customHeight="1">
      <c r="A187" s="26"/>
      <c r="B187" s="144"/>
      <c r="C187" s="158" t="s">
        <v>182</v>
      </c>
      <c r="D187" s="158" t="s">
        <v>169</v>
      </c>
      <c r="E187" s="159" t="s">
        <v>491</v>
      </c>
      <c r="F187" s="160" t="s">
        <v>492</v>
      </c>
      <c r="G187" s="161" t="s">
        <v>308</v>
      </c>
      <c r="H187" s="162">
        <v>70</v>
      </c>
      <c r="I187" s="162"/>
      <c r="J187" s="162">
        <f t="shared" si="30"/>
        <v>0</v>
      </c>
      <c r="K187" s="163"/>
      <c r="L187" s="164"/>
      <c r="M187" s="165" t="s">
        <v>1</v>
      </c>
      <c r="N187" s="166" t="s">
        <v>35</v>
      </c>
      <c r="O187" s="153">
        <v>0</v>
      </c>
      <c r="P187" s="153">
        <f t="shared" si="31"/>
        <v>0</v>
      </c>
      <c r="Q187" s="153">
        <v>0</v>
      </c>
      <c r="R187" s="153">
        <f t="shared" si="32"/>
        <v>0</v>
      </c>
      <c r="S187" s="153">
        <v>0</v>
      </c>
      <c r="T187" s="154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489</v>
      </c>
      <c r="AT187" s="155" t="s">
        <v>169</v>
      </c>
      <c r="AU187" s="155" t="s">
        <v>77</v>
      </c>
      <c r="AY187" s="14" t="s">
        <v>139</v>
      </c>
      <c r="BE187" s="156">
        <f t="shared" si="34"/>
        <v>0</v>
      </c>
      <c r="BF187" s="156">
        <f t="shared" si="35"/>
        <v>0</v>
      </c>
      <c r="BG187" s="156">
        <f t="shared" si="36"/>
        <v>0</v>
      </c>
      <c r="BH187" s="156">
        <f t="shared" si="37"/>
        <v>0</v>
      </c>
      <c r="BI187" s="156">
        <f t="shared" si="38"/>
        <v>0</v>
      </c>
      <c r="BJ187" s="14" t="s">
        <v>146</v>
      </c>
      <c r="BK187" s="157">
        <f t="shared" si="39"/>
        <v>0</v>
      </c>
      <c r="BL187" s="14" t="s">
        <v>260</v>
      </c>
      <c r="BM187" s="155" t="s">
        <v>493</v>
      </c>
    </row>
    <row r="188" spans="1:65" s="2" customFormat="1" ht="24.15" customHeight="1">
      <c r="A188" s="26"/>
      <c r="B188" s="144"/>
      <c r="C188" s="158" t="s">
        <v>227</v>
      </c>
      <c r="D188" s="158" t="s">
        <v>169</v>
      </c>
      <c r="E188" s="159" t="s">
        <v>494</v>
      </c>
      <c r="F188" s="160" t="s">
        <v>495</v>
      </c>
      <c r="G188" s="161" t="s">
        <v>308</v>
      </c>
      <c r="H188" s="162">
        <v>1</v>
      </c>
      <c r="I188" s="162"/>
      <c r="J188" s="162">
        <f t="shared" si="30"/>
        <v>0</v>
      </c>
      <c r="K188" s="163"/>
      <c r="L188" s="164"/>
      <c r="M188" s="165" t="s">
        <v>1</v>
      </c>
      <c r="N188" s="166" t="s">
        <v>35</v>
      </c>
      <c r="O188" s="153">
        <v>0</v>
      </c>
      <c r="P188" s="153">
        <f t="shared" si="31"/>
        <v>0</v>
      </c>
      <c r="Q188" s="153">
        <v>0</v>
      </c>
      <c r="R188" s="153">
        <f t="shared" si="32"/>
        <v>0</v>
      </c>
      <c r="S188" s="153">
        <v>0</v>
      </c>
      <c r="T188" s="154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489</v>
      </c>
      <c r="AT188" s="155" t="s">
        <v>169</v>
      </c>
      <c r="AU188" s="155" t="s">
        <v>77</v>
      </c>
      <c r="AY188" s="14" t="s">
        <v>139</v>
      </c>
      <c r="BE188" s="156">
        <f t="shared" si="34"/>
        <v>0</v>
      </c>
      <c r="BF188" s="156">
        <f t="shared" si="35"/>
        <v>0</v>
      </c>
      <c r="BG188" s="156">
        <f t="shared" si="36"/>
        <v>0</v>
      </c>
      <c r="BH188" s="156">
        <f t="shared" si="37"/>
        <v>0</v>
      </c>
      <c r="BI188" s="156">
        <f t="shared" si="38"/>
        <v>0</v>
      </c>
      <c r="BJ188" s="14" t="s">
        <v>146</v>
      </c>
      <c r="BK188" s="157">
        <f t="shared" si="39"/>
        <v>0</v>
      </c>
      <c r="BL188" s="14" t="s">
        <v>260</v>
      </c>
      <c r="BM188" s="155" t="s">
        <v>496</v>
      </c>
    </row>
    <row r="189" spans="1:65" s="2" customFormat="1" ht="16.5" customHeight="1">
      <c r="A189" s="26"/>
      <c r="B189" s="144"/>
      <c r="C189" s="158" t="s">
        <v>185</v>
      </c>
      <c r="D189" s="158" t="s">
        <v>169</v>
      </c>
      <c r="E189" s="159" t="s">
        <v>497</v>
      </c>
      <c r="F189" s="160" t="s">
        <v>498</v>
      </c>
      <c r="G189" s="161" t="s">
        <v>308</v>
      </c>
      <c r="H189" s="162">
        <v>1</v>
      </c>
      <c r="I189" s="162"/>
      <c r="J189" s="162">
        <f t="shared" si="30"/>
        <v>0</v>
      </c>
      <c r="K189" s="163"/>
      <c r="L189" s="164"/>
      <c r="M189" s="165" t="s">
        <v>1</v>
      </c>
      <c r="N189" s="166" t="s">
        <v>35</v>
      </c>
      <c r="O189" s="153">
        <v>0</v>
      </c>
      <c r="P189" s="153">
        <f t="shared" si="31"/>
        <v>0</v>
      </c>
      <c r="Q189" s="153">
        <v>0</v>
      </c>
      <c r="R189" s="153">
        <f t="shared" si="32"/>
        <v>0</v>
      </c>
      <c r="S189" s="153">
        <v>0</v>
      </c>
      <c r="T189" s="154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489</v>
      </c>
      <c r="AT189" s="155" t="s">
        <v>169</v>
      </c>
      <c r="AU189" s="155" t="s">
        <v>77</v>
      </c>
      <c r="AY189" s="14" t="s">
        <v>139</v>
      </c>
      <c r="BE189" s="156">
        <f t="shared" si="34"/>
        <v>0</v>
      </c>
      <c r="BF189" s="156">
        <f t="shared" si="35"/>
        <v>0</v>
      </c>
      <c r="BG189" s="156">
        <f t="shared" si="36"/>
        <v>0</v>
      </c>
      <c r="BH189" s="156">
        <f t="shared" si="37"/>
        <v>0</v>
      </c>
      <c r="BI189" s="156">
        <f t="shared" si="38"/>
        <v>0</v>
      </c>
      <c r="BJ189" s="14" t="s">
        <v>146</v>
      </c>
      <c r="BK189" s="157">
        <f t="shared" si="39"/>
        <v>0</v>
      </c>
      <c r="BL189" s="14" t="s">
        <v>260</v>
      </c>
      <c r="BM189" s="155" t="s">
        <v>499</v>
      </c>
    </row>
    <row r="190" spans="1:65" s="2" customFormat="1" ht="21.75" customHeight="1">
      <c r="A190" s="26"/>
      <c r="B190" s="144"/>
      <c r="C190" s="158" t="s">
        <v>234</v>
      </c>
      <c r="D190" s="158" t="s">
        <v>169</v>
      </c>
      <c r="E190" s="159" t="s">
        <v>500</v>
      </c>
      <c r="F190" s="160" t="s">
        <v>501</v>
      </c>
      <c r="G190" s="161" t="s">
        <v>308</v>
      </c>
      <c r="H190" s="162">
        <v>1</v>
      </c>
      <c r="I190" s="162"/>
      <c r="J190" s="162">
        <f t="shared" si="30"/>
        <v>0</v>
      </c>
      <c r="K190" s="163"/>
      <c r="L190" s="164"/>
      <c r="M190" s="165" t="s">
        <v>1</v>
      </c>
      <c r="N190" s="166" t="s">
        <v>35</v>
      </c>
      <c r="O190" s="153">
        <v>0</v>
      </c>
      <c r="P190" s="153">
        <f t="shared" si="31"/>
        <v>0</v>
      </c>
      <c r="Q190" s="153">
        <v>0</v>
      </c>
      <c r="R190" s="153">
        <f t="shared" si="32"/>
        <v>0</v>
      </c>
      <c r="S190" s="153">
        <v>0</v>
      </c>
      <c r="T190" s="154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489</v>
      </c>
      <c r="AT190" s="155" t="s">
        <v>169</v>
      </c>
      <c r="AU190" s="155" t="s">
        <v>77</v>
      </c>
      <c r="AY190" s="14" t="s">
        <v>139</v>
      </c>
      <c r="BE190" s="156">
        <f t="shared" si="34"/>
        <v>0</v>
      </c>
      <c r="BF190" s="156">
        <f t="shared" si="35"/>
        <v>0</v>
      </c>
      <c r="BG190" s="156">
        <f t="shared" si="36"/>
        <v>0</v>
      </c>
      <c r="BH190" s="156">
        <f t="shared" si="37"/>
        <v>0</v>
      </c>
      <c r="BI190" s="156">
        <f t="shared" si="38"/>
        <v>0</v>
      </c>
      <c r="BJ190" s="14" t="s">
        <v>146</v>
      </c>
      <c r="BK190" s="157">
        <f t="shared" si="39"/>
        <v>0</v>
      </c>
      <c r="BL190" s="14" t="s">
        <v>260</v>
      </c>
      <c r="BM190" s="155" t="s">
        <v>502</v>
      </c>
    </row>
    <row r="191" spans="1:65" s="2" customFormat="1" ht="24.15" customHeight="1">
      <c r="A191" s="26"/>
      <c r="B191" s="144"/>
      <c r="C191" s="145" t="s">
        <v>273</v>
      </c>
      <c r="D191" s="145" t="s">
        <v>141</v>
      </c>
      <c r="E191" s="146" t="s">
        <v>440</v>
      </c>
      <c r="F191" s="147" t="s">
        <v>441</v>
      </c>
      <c r="G191" s="148" t="s">
        <v>308</v>
      </c>
      <c r="H191" s="149">
        <v>26</v>
      </c>
      <c r="I191" s="149"/>
      <c r="J191" s="149">
        <f t="shared" si="30"/>
        <v>0</v>
      </c>
      <c r="K191" s="150"/>
      <c r="L191" s="27"/>
      <c r="M191" s="151" t="s">
        <v>1</v>
      </c>
      <c r="N191" s="152" t="s">
        <v>35</v>
      </c>
      <c r="O191" s="153">
        <v>0</v>
      </c>
      <c r="P191" s="153">
        <f t="shared" si="31"/>
        <v>0</v>
      </c>
      <c r="Q191" s="153">
        <v>0</v>
      </c>
      <c r="R191" s="153">
        <f t="shared" si="32"/>
        <v>0</v>
      </c>
      <c r="S191" s="153">
        <v>0</v>
      </c>
      <c r="T191" s="154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260</v>
      </c>
      <c r="AT191" s="155" t="s">
        <v>141</v>
      </c>
      <c r="AU191" s="155" t="s">
        <v>77</v>
      </c>
      <c r="AY191" s="14" t="s">
        <v>139</v>
      </c>
      <c r="BE191" s="156">
        <f t="shared" si="34"/>
        <v>0</v>
      </c>
      <c r="BF191" s="156">
        <f t="shared" si="35"/>
        <v>0</v>
      </c>
      <c r="BG191" s="156">
        <f t="shared" si="36"/>
        <v>0</v>
      </c>
      <c r="BH191" s="156">
        <f t="shared" si="37"/>
        <v>0</v>
      </c>
      <c r="BI191" s="156">
        <f t="shared" si="38"/>
        <v>0</v>
      </c>
      <c r="BJ191" s="14" t="s">
        <v>146</v>
      </c>
      <c r="BK191" s="157">
        <f t="shared" si="39"/>
        <v>0</v>
      </c>
      <c r="BL191" s="14" t="s">
        <v>260</v>
      </c>
      <c r="BM191" s="155" t="s">
        <v>503</v>
      </c>
    </row>
    <row r="192" spans="1:65" s="2" customFormat="1" ht="21.75" customHeight="1">
      <c r="A192" s="26"/>
      <c r="B192" s="144"/>
      <c r="C192" s="145" t="s">
        <v>243</v>
      </c>
      <c r="D192" s="145" t="s">
        <v>141</v>
      </c>
      <c r="E192" s="146" t="s">
        <v>504</v>
      </c>
      <c r="F192" s="147" t="s">
        <v>505</v>
      </c>
      <c r="G192" s="148" t="s">
        <v>308</v>
      </c>
      <c r="H192" s="149">
        <v>1</v>
      </c>
      <c r="I192" s="149"/>
      <c r="J192" s="149">
        <f t="shared" si="30"/>
        <v>0</v>
      </c>
      <c r="K192" s="150"/>
      <c r="L192" s="27"/>
      <c r="M192" s="151" t="s">
        <v>1</v>
      </c>
      <c r="N192" s="152" t="s">
        <v>35</v>
      </c>
      <c r="O192" s="153">
        <v>0</v>
      </c>
      <c r="P192" s="153">
        <f t="shared" si="31"/>
        <v>0</v>
      </c>
      <c r="Q192" s="153">
        <v>0</v>
      </c>
      <c r="R192" s="153">
        <f t="shared" si="32"/>
        <v>0</v>
      </c>
      <c r="S192" s="153">
        <v>0</v>
      </c>
      <c r="T192" s="154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260</v>
      </c>
      <c r="AT192" s="155" t="s">
        <v>141</v>
      </c>
      <c r="AU192" s="155" t="s">
        <v>77</v>
      </c>
      <c r="AY192" s="14" t="s">
        <v>139</v>
      </c>
      <c r="BE192" s="156">
        <f t="shared" si="34"/>
        <v>0</v>
      </c>
      <c r="BF192" s="156">
        <f t="shared" si="35"/>
        <v>0</v>
      </c>
      <c r="BG192" s="156">
        <f t="shared" si="36"/>
        <v>0</v>
      </c>
      <c r="BH192" s="156">
        <f t="shared" si="37"/>
        <v>0</v>
      </c>
      <c r="BI192" s="156">
        <f t="shared" si="38"/>
        <v>0</v>
      </c>
      <c r="BJ192" s="14" t="s">
        <v>146</v>
      </c>
      <c r="BK192" s="157">
        <f t="shared" si="39"/>
        <v>0</v>
      </c>
      <c r="BL192" s="14" t="s">
        <v>260</v>
      </c>
      <c r="BM192" s="155" t="s">
        <v>506</v>
      </c>
    </row>
    <row r="193" spans="1:65" s="2" customFormat="1" ht="16.5" customHeight="1">
      <c r="A193" s="26"/>
      <c r="B193" s="144"/>
      <c r="C193" s="145" t="s">
        <v>192</v>
      </c>
      <c r="D193" s="145" t="s">
        <v>141</v>
      </c>
      <c r="E193" s="146" t="s">
        <v>507</v>
      </c>
      <c r="F193" s="147" t="s">
        <v>508</v>
      </c>
      <c r="G193" s="148" t="s">
        <v>308</v>
      </c>
      <c r="H193" s="149">
        <v>1</v>
      </c>
      <c r="I193" s="149"/>
      <c r="J193" s="149">
        <f t="shared" si="30"/>
        <v>0</v>
      </c>
      <c r="K193" s="150"/>
      <c r="L193" s="27"/>
      <c r="M193" s="151" t="s">
        <v>1</v>
      </c>
      <c r="N193" s="152" t="s">
        <v>35</v>
      </c>
      <c r="O193" s="153">
        <v>0</v>
      </c>
      <c r="P193" s="153">
        <f t="shared" si="31"/>
        <v>0</v>
      </c>
      <c r="Q193" s="153">
        <v>0</v>
      </c>
      <c r="R193" s="153">
        <f t="shared" si="32"/>
        <v>0</v>
      </c>
      <c r="S193" s="153">
        <v>0</v>
      </c>
      <c r="T193" s="154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260</v>
      </c>
      <c r="AT193" s="155" t="s">
        <v>141</v>
      </c>
      <c r="AU193" s="155" t="s">
        <v>77</v>
      </c>
      <c r="AY193" s="14" t="s">
        <v>139</v>
      </c>
      <c r="BE193" s="156">
        <f t="shared" si="34"/>
        <v>0</v>
      </c>
      <c r="BF193" s="156">
        <f t="shared" si="35"/>
        <v>0</v>
      </c>
      <c r="BG193" s="156">
        <f t="shared" si="36"/>
        <v>0</v>
      </c>
      <c r="BH193" s="156">
        <f t="shared" si="37"/>
        <v>0</v>
      </c>
      <c r="BI193" s="156">
        <f t="shared" si="38"/>
        <v>0</v>
      </c>
      <c r="BJ193" s="14" t="s">
        <v>146</v>
      </c>
      <c r="BK193" s="157">
        <f t="shared" si="39"/>
        <v>0</v>
      </c>
      <c r="BL193" s="14" t="s">
        <v>260</v>
      </c>
      <c r="BM193" s="155" t="s">
        <v>509</v>
      </c>
    </row>
    <row r="194" spans="1:65" s="2" customFormat="1" ht="16.5" customHeight="1">
      <c r="A194" s="26"/>
      <c r="B194" s="144"/>
      <c r="C194" s="145" t="s">
        <v>254</v>
      </c>
      <c r="D194" s="145" t="s">
        <v>141</v>
      </c>
      <c r="E194" s="146" t="s">
        <v>510</v>
      </c>
      <c r="F194" s="147" t="s">
        <v>511</v>
      </c>
      <c r="G194" s="148" t="s">
        <v>308</v>
      </c>
      <c r="H194" s="149">
        <v>1</v>
      </c>
      <c r="I194" s="149"/>
      <c r="J194" s="149">
        <f t="shared" si="30"/>
        <v>0</v>
      </c>
      <c r="K194" s="150"/>
      <c r="L194" s="27"/>
      <c r="M194" s="151" t="s">
        <v>1</v>
      </c>
      <c r="N194" s="152" t="s">
        <v>35</v>
      </c>
      <c r="O194" s="153">
        <v>0</v>
      </c>
      <c r="P194" s="153">
        <f t="shared" si="31"/>
        <v>0</v>
      </c>
      <c r="Q194" s="153">
        <v>0</v>
      </c>
      <c r="R194" s="153">
        <f t="shared" si="32"/>
        <v>0</v>
      </c>
      <c r="S194" s="153">
        <v>0</v>
      </c>
      <c r="T194" s="154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260</v>
      </c>
      <c r="AT194" s="155" t="s">
        <v>141</v>
      </c>
      <c r="AU194" s="155" t="s">
        <v>77</v>
      </c>
      <c r="AY194" s="14" t="s">
        <v>139</v>
      </c>
      <c r="BE194" s="156">
        <f t="shared" si="34"/>
        <v>0</v>
      </c>
      <c r="BF194" s="156">
        <f t="shared" si="35"/>
        <v>0</v>
      </c>
      <c r="BG194" s="156">
        <f t="shared" si="36"/>
        <v>0</v>
      </c>
      <c r="BH194" s="156">
        <f t="shared" si="37"/>
        <v>0</v>
      </c>
      <c r="BI194" s="156">
        <f t="shared" si="38"/>
        <v>0</v>
      </c>
      <c r="BJ194" s="14" t="s">
        <v>146</v>
      </c>
      <c r="BK194" s="157">
        <f t="shared" si="39"/>
        <v>0</v>
      </c>
      <c r="BL194" s="14" t="s">
        <v>260</v>
      </c>
      <c r="BM194" s="155" t="s">
        <v>512</v>
      </c>
    </row>
    <row r="195" spans="1:65" s="2" customFormat="1" ht="16.5" customHeight="1">
      <c r="A195" s="26"/>
      <c r="B195" s="144"/>
      <c r="C195" s="158" t="s">
        <v>195</v>
      </c>
      <c r="D195" s="158" t="s">
        <v>169</v>
      </c>
      <c r="E195" s="159" t="s">
        <v>513</v>
      </c>
      <c r="F195" s="160" t="s">
        <v>514</v>
      </c>
      <c r="G195" s="161" t="s">
        <v>308</v>
      </c>
      <c r="H195" s="162">
        <v>3</v>
      </c>
      <c r="I195" s="162"/>
      <c r="J195" s="162">
        <f t="shared" si="30"/>
        <v>0</v>
      </c>
      <c r="K195" s="163"/>
      <c r="L195" s="164"/>
      <c r="M195" s="165" t="s">
        <v>1</v>
      </c>
      <c r="N195" s="166" t="s">
        <v>35</v>
      </c>
      <c r="O195" s="153">
        <v>0</v>
      </c>
      <c r="P195" s="153">
        <f t="shared" si="31"/>
        <v>0</v>
      </c>
      <c r="Q195" s="153">
        <v>0</v>
      </c>
      <c r="R195" s="153">
        <f t="shared" si="32"/>
        <v>0</v>
      </c>
      <c r="S195" s="153">
        <v>0</v>
      </c>
      <c r="T195" s="154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489</v>
      </c>
      <c r="AT195" s="155" t="s">
        <v>169</v>
      </c>
      <c r="AU195" s="155" t="s">
        <v>77</v>
      </c>
      <c r="AY195" s="14" t="s">
        <v>139</v>
      </c>
      <c r="BE195" s="156">
        <f t="shared" si="34"/>
        <v>0</v>
      </c>
      <c r="BF195" s="156">
        <f t="shared" si="35"/>
        <v>0</v>
      </c>
      <c r="BG195" s="156">
        <f t="shared" si="36"/>
        <v>0</v>
      </c>
      <c r="BH195" s="156">
        <f t="shared" si="37"/>
        <v>0</v>
      </c>
      <c r="BI195" s="156">
        <f t="shared" si="38"/>
        <v>0</v>
      </c>
      <c r="BJ195" s="14" t="s">
        <v>146</v>
      </c>
      <c r="BK195" s="157">
        <f t="shared" si="39"/>
        <v>0</v>
      </c>
      <c r="BL195" s="14" t="s">
        <v>260</v>
      </c>
      <c r="BM195" s="155" t="s">
        <v>515</v>
      </c>
    </row>
    <row r="196" spans="1:65" s="2" customFormat="1" ht="16.5" customHeight="1">
      <c r="A196" s="26"/>
      <c r="B196" s="144"/>
      <c r="C196" s="158" t="s">
        <v>261</v>
      </c>
      <c r="D196" s="158" t="s">
        <v>169</v>
      </c>
      <c r="E196" s="159" t="s">
        <v>516</v>
      </c>
      <c r="F196" s="160" t="s">
        <v>517</v>
      </c>
      <c r="G196" s="161" t="s">
        <v>308</v>
      </c>
      <c r="H196" s="162">
        <v>5</v>
      </c>
      <c r="I196" s="162"/>
      <c r="J196" s="162">
        <f t="shared" si="30"/>
        <v>0</v>
      </c>
      <c r="K196" s="163"/>
      <c r="L196" s="164"/>
      <c r="M196" s="165" t="s">
        <v>1</v>
      </c>
      <c r="N196" s="166" t="s">
        <v>35</v>
      </c>
      <c r="O196" s="153">
        <v>0</v>
      </c>
      <c r="P196" s="153">
        <f t="shared" si="31"/>
        <v>0</v>
      </c>
      <c r="Q196" s="153">
        <v>0</v>
      </c>
      <c r="R196" s="153">
        <f t="shared" si="32"/>
        <v>0</v>
      </c>
      <c r="S196" s="153">
        <v>0</v>
      </c>
      <c r="T196" s="154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489</v>
      </c>
      <c r="AT196" s="155" t="s">
        <v>169</v>
      </c>
      <c r="AU196" s="155" t="s">
        <v>77</v>
      </c>
      <c r="AY196" s="14" t="s">
        <v>139</v>
      </c>
      <c r="BE196" s="156">
        <f t="shared" si="34"/>
        <v>0</v>
      </c>
      <c r="BF196" s="156">
        <f t="shared" si="35"/>
        <v>0</v>
      </c>
      <c r="BG196" s="156">
        <f t="shared" si="36"/>
        <v>0</v>
      </c>
      <c r="BH196" s="156">
        <f t="shared" si="37"/>
        <v>0</v>
      </c>
      <c r="BI196" s="156">
        <f t="shared" si="38"/>
        <v>0</v>
      </c>
      <c r="BJ196" s="14" t="s">
        <v>146</v>
      </c>
      <c r="BK196" s="157">
        <f t="shared" si="39"/>
        <v>0</v>
      </c>
      <c r="BL196" s="14" t="s">
        <v>260</v>
      </c>
      <c r="BM196" s="155" t="s">
        <v>518</v>
      </c>
    </row>
    <row r="197" spans="1:65" s="2" customFormat="1" ht="16.5" customHeight="1">
      <c r="A197" s="26"/>
      <c r="B197" s="144"/>
      <c r="C197" s="158" t="s">
        <v>199</v>
      </c>
      <c r="D197" s="158" t="s">
        <v>169</v>
      </c>
      <c r="E197" s="159" t="s">
        <v>519</v>
      </c>
      <c r="F197" s="160" t="s">
        <v>520</v>
      </c>
      <c r="G197" s="161" t="s">
        <v>308</v>
      </c>
      <c r="H197" s="162">
        <v>18</v>
      </c>
      <c r="I197" s="162"/>
      <c r="J197" s="162">
        <f t="shared" si="30"/>
        <v>0</v>
      </c>
      <c r="K197" s="163"/>
      <c r="L197" s="164"/>
      <c r="M197" s="165" t="s">
        <v>1</v>
      </c>
      <c r="N197" s="166" t="s">
        <v>35</v>
      </c>
      <c r="O197" s="153">
        <v>0</v>
      </c>
      <c r="P197" s="153">
        <f t="shared" si="31"/>
        <v>0</v>
      </c>
      <c r="Q197" s="153">
        <v>0</v>
      </c>
      <c r="R197" s="153">
        <f t="shared" si="32"/>
        <v>0</v>
      </c>
      <c r="S197" s="153">
        <v>0</v>
      </c>
      <c r="T197" s="154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489</v>
      </c>
      <c r="AT197" s="155" t="s">
        <v>169</v>
      </c>
      <c r="AU197" s="155" t="s">
        <v>77</v>
      </c>
      <c r="AY197" s="14" t="s">
        <v>139</v>
      </c>
      <c r="BE197" s="156">
        <f t="shared" si="34"/>
        <v>0</v>
      </c>
      <c r="BF197" s="156">
        <f t="shared" si="35"/>
        <v>0</v>
      </c>
      <c r="BG197" s="156">
        <f t="shared" si="36"/>
        <v>0</v>
      </c>
      <c r="BH197" s="156">
        <f t="shared" si="37"/>
        <v>0</v>
      </c>
      <c r="BI197" s="156">
        <f t="shared" si="38"/>
        <v>0</v>
      </c>
      <c r="BJ197" s="14" t="s">
        <v>146</v>
      </c>
      <c r="BK197" s="157">
        <f t="shared" si="39"/>
        <v>0</v>
      </c>
      <c r="BL197" s="14" t="s">
        <v>260</v>
      </c>
      <c r="BM197" s="155" t="s">
        <v>521</v>
      </c>
    </row>
    <row r="198" spans="1:65" s="2" customFormat="1" ht="24.15" customHeight="1">
      <c r="A198" s="26"/>
      <c r="B198" s="144"/>
      <c r="C198" s="145" t="s">
        <v>187</v>
      </c>
      <c r="D198" s="145" t="s">
        <v>141</v>
      </c>
      <c r="E198" s="146" t="s">
        <v>522</v>
      </c>
      <c r="F198" s="147" t="s">
        <v>523</v>
      </c>
      <c r="G198" s="148" t="s">
        <v>202</v>
      </c>
      <c r="H198" s="149">
        <v>84</v>
      </c>
      <c r="I198" s="149"/>
      <c r="J198" s="149">
        <f t="shared" si="30"/>
        <v>0</v>
      </c>
      <c r="K198" s="150"/>
      <c r="L198" s="27"/>
      <c r="M198" s="151" t="s">
        <v>1</v>
      </c>
      <c r="N198" s="152" t="s">
        <v>35</v>
      </c>
      <c r="O198" s="153">
        <v>0</v>
      </c>
      <c r="P198" s="153">
        <f t="shared" si="31"/>
        <v>0</v>
      </c>
      <c r="Q198" s="153">
        <v>0</v>
      </c>
      <c r="R198" s="153">
        <f t="shared" si="32"/>
        <v>0</v>
      </c>
      <c r="S198" s="153">
        <v>0</v>
      </c>
      <c r="T198" s="154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260</v>
      </c>
      <c r="AT198" s="155" t="s">
        <v>141</v>
      </c>
      <c r="AU198" s="155" t="s">
        <v>77</v>
      </c>
      <c r="AY198" s="14" t="s">
        <v>139</v>
      </c>
      <c r="BE198" s="156">
        <f t="shared" si="34"/>
        <v>0</v>
      </c>
      <c r="BF198" s="156">
        <f t="shared" si="35"/>
        <v>0</v>
      </c>
      <c r="BG198" s="156">
        <f t="shared" si="36"/>
        <v>0</v>
      </c>
      <c r="BH198" s="156">
        <f t="shared" si="37"/>
        <v>0</v>
      </c>
      <c r="BI198" s="156">
        <f t="shared" si="38"/>
        <v>0</v>
      </c>
      <c r="BJ198" s="14" t="s">
        <v>146</v>
      </c>
      <c r="BK198" s="157">
        <f t="shared" si="39"/>
        <v>0</v>
      </c>
      <c r="BL198" s="14" t="s">
        <v>260</v>
      </c>
      <c r="BM198" s="155" t="s">
        <v>524</v>
      </c>
    </row>
    <row r="199" spans="1:65" s="12" customFormat="1" ht="25.95" customHeight="1">
      <c r="B199" s="132"/>
      <c r="D199" s="133" t="s">
        <v>68</v>
      </c>
      <c r="E199" s="134" t="s">
        <v>525</v>
      </c>
      <c r="F199" s="134" t="s">
        <v>526</v>
      </c>
      <c r="J199" s="135">
        <f>BK199</f>
        <v>0</v>
      </c>
      <c r="L199" s="132"/>
      <c r="M199" s="136"/>
      <c r="N199" s="137"/>
      <c r="O199" s="137"/>
      <c r="P199" s="138">
        <f>SUM(P200:P201)</f>
        <v>0</v>
      </c>
      <c r="Q199" s="137"/>
      <c r="R199" s="138">
        <f>SUM(R200:R201)</f>
        <v>0</v>
      </c>
      <c r="S199" s="137"/>
      <c r="T199" s="139">
        <f>SUM(T200:T201)</f>
        <v>0</v>
      </c>
      <c r="AR199" s="133" t="s">
        <v>157</v>
      </c>
      <c r="AT199" s="140" t="s">
        <v>68</v>
      </c>
      <c r="AU199" s="140" t="s">
        <v>69</v>
      </c>
      <c r="AY199" s="133" t="s">
        <v>139</v>
      </c>
      <c r="BK199" s="141">
        <f>SUM(BK200:BK201)</f>
        <v>0</v>
      </c>
    </row>
    <row r="200" spans="1:65" s="2" customFormat="1" ht="16.5" customHeight="1">
      <c r="A200" s="26"/>
      <c r="B200" s="144"/>
      <c r="C200" s="145" t="s">
        <v>240</v>
      </c>
      <c r="D200" s="145" t="s">
        <v>141</v>
      </c>
      <c r="E200" s="146" t="s">
        <v>527</v>
      </c>
      <c r="F200" s="147" t="s">
        <v>528</v>
      </c>
      <c r="G200" s="148" t="s">
        <v>529</v>
      </c>
      <c r="H200" s="149">
        <v>1</v>
      </c>
      <c r="I200" s="149"/>
      <c r="J200" s="149">
        <f>ROUND(I200*H200,3)</f>
        <v>0</v>
      </c>
      <c r="K200" s="150"/>
      <c r="L200" s="27"/>
      <c r="M200" s="151" t="s">
        <v>1</v>
      </c>
      <c r="N200" s="152" t="s">
        <v>35</v>
      </c>
      <c r="O200" s="153">
        <v>0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145</v>
      </c>
      <c r="AT200" s="155" t="s">
        <v>141</v>
      </c>
      <c r="AU200" s="155" t="s">
        <v>77</v>
      </c>
      <c r="AY200" s="14" t="s">
        <v>139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4" t="s">
        <v>146</v>
      </c>
      <c r="BK200" s="157">
        <f>ROUND(I200*H200,3)</f>
        <v>0</v>
      </c>
      <c r="BL200" s="14" t="s">
        <v>145</v>
      </c>
      <c r="BM200" s="155" t="s">
        <v>530</v>
      </c>
    </row>
    <row r="201" spans="1:65" s="2" customFormat="1" ht="16.5" customHeight="1">
      <c r="A201" s="26"/>
      <c r="B201" s="144"/>
      <c r="C201" s="145" t="s">
        <v>531</v>
      </c>
      <c r="D201" s="145" t="s">
        <v>141</v>
      </c>
      <c r="E201" s="146" t="s">
        <v>532</v>
      </c>
      <c r="F201" s="147" t="s">
        <v>533</v>
      </c>
      <c r="G201" s="148" t="s">
        <v>529</v>
      </c>
      <c r="H201" s="149">
        <v>1</v>
      </c>
      <c r="I201" s="149"/>
      <c r="J201" s="149">
        <f>ROUND(I201*H201,3)</f>
        <v>0</v>
      </c>
      <c r="K201" s="150"/>
      <c r="L201" s="27"/>
      <c r="M201" s="167" t="s">
        <v>1</v>
      </c>
      <c r="N201" s="168" t="s">
        <v>35</v>
      </c>
      <c r="O201" s="169">
        <v>0</v>
      </c>
      <c r="P201" s="169">
        <f>O201*H201</f>
        <v>0</v>
      </c>
      <c r="Q201" s="169">
        <v>0</v>
      </c>
      <c r="R201" s="169">
        <f>Q201*H201</f>
        <v>0</v>
      </c>
      <c r="S201" s="169">
        <v>0</v>
      </c>
      <c r="T201" s="170">
        <f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145</v>
      </c>
      <c r="AT201" s="155" t="s">
        <v>141</v>
      </c>
      <c r="AU201" s="155" t="s">
        <v>77</v>
      </c>
      <c r="AY201" s="14" t="s">
        <v>139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4" t="s">
        <v>146</v>
      </c>
      <c r="BK201" s="157">
        <f>ROUND(I201*H201,3)</f>
        <v>0</v>
      </c>
      <c r="BL201" s="14" t="s">
        <v>145</v>
      </c>
      <c r="BM201" s="155" t="s">
        <v>534</v>
      </c>
    </row>
    <row r="202" spans="1:65" s="2" customFormat="1" ht="6.9" customHeight="1">
      <c r="A202" s="26"/>
      <c r="B202" s="44"/>
      <c r="C202" s="45"/>
      <c r="D202" s="45"/>
      <c r="E202" s="45"/>
      <c r="F202" s="45"/>
      <c r="G202" s="45"/>
      <c r="H202" s="45"/>
      <c r="I202" s="45"/>
      <c r="J202" s="45"/>
      <c r="K202" s="45"/>
      <c r="L202" s="27"/>
      <c r="M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</row>
  </sheetData>
  <autoFilter ref="C129:K201" xr:uid="{00000000-0009-0000-0000-000004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239"/>
  <sheetViews>
    <sheetView showGridLines="0" workbookViewId="0">
      <selection activeCell="W13" sqref="W1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90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535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ROUND((SUM(BE129:BE238)),  2)</f>
        <v>0</v>
      </c>
      <c r="G33" s="98"/>
      <c r="H33" s="98"/>
      <c r="I33" s="99">
        <v>0.2</v>
      </c>
      <c r="J33" s="97">
        <f>ROUND(((SUM(BE129:BE238))*I33),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ROUND((SUM(BF129:BF238)),  2)</f>
        <v>0</v>
      </c>
      <c r="G34" s="26"/>
      <c r="H34" s="26"/>
      <c r="I34" s="101">
        <v>0.2</v>
      </c>
      <c r="J34" s="100">
        <f>ROUND(((SUM(BF129:BF238))*I34),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ROUND((SUM(BG129:BG238)),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ROUND((SUM(BH129:BH238)),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ROUND((SUM(BI129:BI238)),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02 - Vykurovanie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114</v>
      </c>
      <c r="E97" s="115"/>
      <c r="F97" s="115"/>
      <c r="G97" s="115"/>
      <c r="H97" s="115"/>
      <c r="I97" s="115"/>
      <c r="J97" s="116">
        <f>J130</f>
        <v>0</v>
      </c>
      <c r="L97" s="113"/>
    </row>
    <row r="98" spans="1:31" s="10" customFormat="1" ht="19.95" customHeight="1">
      <c r="B98" s="117"/>
      <c r="D98" s="118" t="s">
        <v>117</v>
      </c>
      <c r="E98" s="119"/>
      <c r="F98" s="119"/>
      <c r="G98" s="119"/>
      <c r="H98" s="119"/>
      <c r="I98" s="119"/>
      <c r="J98" s="120">
        <f>J131</f>
        <v>0</v>
      </c>
      <c r="L98" s="117"/>
    </row>
    <row r="99" spans="1:31" s="10" customFormat="1" ht="19.95" customHeight="1">
      <c r="B99" s="117"/>
      <c r="D99" s="118" t="s">
        <v>118</v>
      </c>
      <c r="E99" s="119"/>
      <c r="F99" s="119"/>
      <c r="G99" s="119"/>
      <c r="H99" s="119"/>
      <c r="I99" s="119"/>
      <c r="J99" s="120">
        <f>J133</f>
        <v>0</v>
      </c>
      <c r="L99" s="117"/>
    </row>
    <row r="100" spans="1:31" s="9" customFormat="1" ht="24.9" customHeight="1">
      <c r="B100" s="113"/>
      <c r="D100" s="114" t="s">
        <v>120</v>
      </c>
      <c r="E100" s="115"/>
      <c r="F100" s="115"/>
      <c r="G100" s="115"/>
      <c r="H100" s="115"/>
      <c r="I100" s="115"/>
      <c r="J100" s="116">
        <f>J140</f>
        <v>0</v>
      </c>
      <c r="L100" s="113"/>
    </row>
    <row r="101" spans="1:31" s="10" customFormat="1" ht="19.95" customHeight="1">
      <c r="B101" s="117"/>
      <c r="D101" s="118" t="s">
        <v>339</v>
      </c>
      <c r="E101" s="119"/>
      <c r="F101" s="119"/>
      <c r="G101" s="119"/>
      <c r="H101" s="119"/>
      <c r="I101" s="119"/>
      <c r="J101" s="120">
        <f>J141</f>
        <v>0</v>
      </c>
      <c r="L101" s="117"/>
    </row>
    <row r="102" spans="1:31" s="10" customFormat="1" ht="19.95" customHeight="1">
      <c r="B102" s="117"/>
      <c r="D102" s="118" t="s">
        <v>536</v>
      </c>
      <c r="E102" s="119"/>
      <c r="F102" s="119"/>
      <c r="G102" s="119"/>
      <c r="H102" s="119"/>
      <c r="I102" s="119"/>
      <c r="J102" s="120">
        <f>J146</f>
        <v>0</v>
      </c>
      <c r="L102" s="117"/>
    </row>
    <row r="103" spans="1:31" s="10" customFormat="1" ht="19.95" customHeight="1">
      <c r="B103" s="117"/>
      <c r="D103" s="118" t="s">
        <v>537</v>
      </c>
      <c r="E103" s="119"/>
      <c r="F103" s="119"/>
      <c r="G103" s="119"/>
      <c r="H103" s="119"/>
      <c r="I103" s="119"/>
      <c r="J103" s="120">
        <f>J148</f>
        <v>0</v>
      </c>
      <c r="L103" s="117"/>
    </row>
    <row r="104" spans="1:31" s="10" customFormat="1" ht="19.95" customHeight="1">
      <c r="B104" s="117"/>
      <c r="D104" s="118" t="s">
        <v>538</v>
      </c>
      <c r="E104" s="119"/>
      <c r="F104" s="119"/>
      <c r="G104" s="119"/>
      <c r="H104" s="119"/>
      <c r="I104" s="119"/>
      <c r="J104" s="120">
        <f>J171</f>
        <v>0</v>
      </c>
      <c r="L104" s="117"/>
    </row>
    <row r="105" spans="1:31" s="10" customFormat="1" ht="19.95" customHeight="1">
      <c r="B105" s="117"/>
      <c r="D105" s="118" t="s">
        <v>539</v>
      </c>
      <c r="E105" s="119"/>
      <c r="F105" s="119"/>
      <c r="G105" s="119"/>
      <c r="H105" s="119"/>
      <c r="I105" s="119"/>
      <c r="J105" s="120">
        <f>J203</f>
        <v>0</v>
      </c>
      <c r="L105" s="117"/>
    </row>
    <row r="106" spans="1:31" s="10" customFormat="1" ht="19.95" customHeight="1">
      <c r="B106" s="117"/>
      <c r="D106" s="118" t="s">
        <v>540</v>
      </c>
      <c r="E106" s="119"/>
      <c r="F106" s="119"/>
      <c r="G106" s="119"/>
      <c r="H106" s="119"/>
      <c r="I106" s="119"/>
      <c r="J106" s="120">
        <f>J214</f>
        <v>0</v>
      </c>
      <c r="L106" s="117"/>
    </row>
    <row r="107" spans="1:31" s="9" customFormat="1" ht="24.9" customHeight="1">
      <c r="B107" s="113"/>
      <c r="D107" s="114" t="s">
        <v>123</v>
      </c>
      <c r="E107" s="115"/>
      <c r="F107" s="115"/>
      <c r="G107" s="115"/>
      <c r="H107" s="115"/>
      <c r="I107" s="115"/>
      <c r="J107" s="116">
        <f>J225</f>
        <v>0</v>
      </c>
      <c r="L107" s="113"/>
    </row>
    <row r="108" spans="1:31" s="10" customFormat="1" ht="19.95" customHeight="1">
      <c r="B108" s="117"/>
      <c r="D108" s="118" t="s">
        <v>124</v>
      </c>
      <c r="E108" s="119"/>
      <c r="F108" s="119"/>
      <c r="G108" s="119"/>
      <c r="H108" s="119"/>
      <c r="I108" s="119"/>
      <c r="J108" s="120">
        <f>J226</f>
        <v>0</v>
      </c>
      <c r="L108" s="117"/>
    </row>
    <row r="109" spans="1:31" s="10" customFormat="1" ht="19.95" customHeight="1">
      <c r="B109" s="117"/>
      <c r="D109" s="118" t="s">
        <v>541</v>
      </c>
      <c r="E109" s="119"/>
      <c r="F109" s="119"/>
      <c r="G109" s="119"/>
      <c r="H109" s="119"/>
      <c r="I109" s="119"/>
      <c r="J109" s="120">
        <f>J230</f>
        <v>0</v>
      </c>
      <c r="L109" s="117"/>
    </row>
    <row r="110" spans="1:31" s="2" customFormat="1" ht="21.7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" customHeight="1">
      <c r="A115" s="26"/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" customHeight="1">
      <c r="A116" s="26"/>
      <c r="B116" s="27"/>
      <c r="C116" s="18" t="s">
        <v>125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12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6.5" customHeight="1">
      <c r="A119" s="26"/>
      <c r="B119" s="27"/>
      <c r="C119" s="26"/>
      <c r="D119" s="26"/>
      <c r="E119" s="221" t="str">
        <f>E7</f>
        <v>Obecný úrad Skároš</v>
      </c>
      <c r="F119" s="222"/>
      <c r="G119" s="222"/>
      <c r="H119" s="222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107</v>
      </c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197" t="str">
        <f>E9</f>
        <v>02 - Vykurovanie</v>
      </c>
      <c r="F121" s="220"/>
      <c r="G121" s="220"/>
      <c r="H121" s="220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16</v>
      </c>
      <c r="D123" s="26"/>
      <c r="E123" s="26"/>
      <c r="F123" s="21" t="str">
        <f>F12</f>
        <v xml:space="preserve"> </v>
      </c>
      <c r="G123" s="26"/>
      <c r="H123" s="26"/>
      <c r="I123" s="23" t="s">
        <v>18</v>
      </c>
      <c r="J123" s="52" t="str">
        <f>IF(J12="","",J12)</f>
        <v>8. 12. 2021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5.15" customHeight="1">
      <c r="A125" s="26"/>
      <c r="B125" s="27"/>
      <c r="C125" s="23" t="s">
        <v>20</v>
      </c>
      <c r="D125" s="26"/>
      <c r="E125" s="26"/>
      <c r="F125" s="21" t="str">
        <f>E15</f>
        <v xml:space="preserve"> </v>
      </c>
      <c r="G125" s="26"/>
      <c r="H125" s="26"/>
      <c r="I125" s="23" t="s">
        <v>24</v>
      </c>
      <c r="J125" s="24" t="str">
        <f>E21</f>
        <v xml:space="preserve"> 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15" customHeight="1">
      <c r="A126" s="26"/>
      <c r="B126" s="27"/>
      <c r="C126" s="23" t="s">
        <v>23</v>
      </c>
      <c r="D126" s="26"/>
      <c r="E126" s="26"/>
      <c r="F126" s="21" t="str">
        <f>IF(E18="","",E18)</f>
        <v xml:space="preserve"> </v>
      </c>
      <c r="G126" s="26"/>
      <c r="H126" s="26"/>
      <c r="I126" s="23" t="s">
        <v>27</v>
      </c>
      <c r="J126" s="24" t="str">
        <f>E24</f>
        <v xml:space="preserve"> </v>
      </c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1"/>
      <c r="B128" s="122"/>
      <c r="C128" s="123" t="s">
        <v>126</v>
      </c>
      <c r="D128" s="124" t="s">
        <v>54</v>
      </c>
      <c r="E128" s="124" t="s">
        <v>50</v>
      </c>
      <c r="F128" s="124" t="s">
        <v>51</v>
      </c>
      <c r="G128" s="124" t="s">
        <v>127</v>
      </c>
      <c r="H128" s="124" t="s">
        <v>128</v>
      </c>
      <c r="I128" s="124" t="s">
        <v>129</v>
      </c>
      <c r="J128" s="125" t="s">
        <v>111</v>
      </c>
      <c r="K128" s="126" t="s">
        <v>130</v>
      </c>
      <c r="L128" s="127"/>
      <c r="M128" s="59" t="s">
        <v>1</v>
      </c>
      <c r="N128" s="60" t="s">
        <v>33</v>
      </c>
      <c r="O128" s="60" t="s">
        <v>131</v>
      </c>
      <c r="P128" s="60" t="s">
        <v>132</v>
      </c>
      <c r="Q128" s="60" t="s">
        <v>133</v>
      </c>
      <c r="R128" s="60" t="s">
        <v>134</v>
      </c>
      <c r="S128" s="60" t="s">
        <v>135</v>
      </c>
      <c r="T128" s="61" t="s">
        <v>136</v>
      </c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</row>
    <row r="129" spans="1:65" s="2" customFormat="1" ht="22.95" customHeight="1">
      <c r="A129" s="26"/>
      <c r="B129" s="27"/>
      <c r="C129" s="66" t="s">
        <v>112</v>
      </c>
      <c r="D129" s="26"/>
      <c r="E129" s="26"/>
      <c r="F129" s="26"/>
      <c r="G129" s="26"/>
      <c r="H129" s="26"/>
      <c r="I129" s="26"/>
      <c r="J129" s="128">
        <f>BK129</f>
        <v>0</v>
      </c>
      <c r="K129" s="26"/>
      <c r="L129" s="27"/>
      <c r="M129" s="62"/>
      <c r="N129" s="53"/>
      <c r="O129" s="63"/>
      <c r="P129" s="129">
        <f>P130+P140+P225</f>
        <v>0</v>
      </c>
      <c r="Q129" s="63"/>
      <c r="R129" s="129">
        <f>R130+R140+R225</f>
        <v>0</v>
      </c>
      <c r="S129" s="63"/>
      <c r="T129" s="130">
        <f>T130+T140+T225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68</v>
      </c>
      <c r="AU129" s="14" t="s">
        <v>113</v>
      </c>
      <c r="BK129" s="131">
        <f>BK130+BK140+BK225</f>
        <v>0</v>
      </c>
    </row>
    <row r="130" spans="1:65" s="12" customFormat="1" ht="25.95" customHeight="1">
      <c r="B130" s="132"/>
      <c r="D130" s="133" t="s">
        <v>68</v>
      </c>
      <c r="E130" s="134" t="s">
        <v>137</v>
      </c>
      <c r="F130" s="134" t="s">
        <v>138</v>
      </c>
      <c r="J130" s="135">
        <f>BK130</f>
        <v>0</v>
      </c>
      <c r="L130" s="132"/>
      <c r="M130" s="136"/>
      <c r="N130" s="137"/>
      <c r="O130" s="137"/>
      <c r="P130" s="138">
        <f>P131+P133</f>
        <v>0</v>
      </c>
      <c r="Q130" s="137"/>
      <c r="R130" s="138">
        <f>R131+R133</f>
        <v>0</v>
      </c>
      <c r="S130" s="137"/>
      <c r="T130" s="139">
        <f>T131+T133</f>
        <v>0</v>
      </c>
      <c r="AR130" s="133" t="s">
        <v>77</v>
      </c>
      <c r="AT130" s="140" t="s">
        <v>68</v>
      </c>
      <c r="AU130" s="140" t="s">
        <v>69</v>
      </c>
      <c r="AY130" s="133" t="s">
        <v>139</v>
      </c>
      <c r="BK130" s="141">
        <f>BK131+BK133</f>
        <v>0</v>
      </c>
    </row>
    <row r="131" spans="1:65" s="12" customFormat="1" ht="22.95" customHeight="1">
      <c r="B131" s="132"/>
      <c r="D131" s="133" t="s">
        <v>68</v>
      </c>
      <c r="E131" s="142" t="s">
        <v>153</v>
      </c>
      <c r="F131" s="142" t="s">
        <v>173</v>
      </c>
      <c r="J131" s="143">
        <f>BK131</f>
        <v>0</v>
      </c>
      <c r="L131" s="132"/>
      <c r="M131" s="136"/>
      <c r="N131" s="137"/>
      <c r="O131" s="137"/>
      <c r="P131" s="138">
        <f>P132</f>
        <v>0</v>
      </c>
      <c r="Q131" s="137"/>
      <c r="R131" s="138">
        <f>R132</f>
        <v>0</v>
      </c>
      <c r="S131" s="137"/>
      <c r="T131" s="139">
        <f>T132</f>
        <v>0</v>
      </c>
      <c r="AR131" s="133" t="s">
        <v>77</v>
      </c>
      <c r="AT131" s="140" t="s">
        <v>68</v>
      </c>
      <c r="AU131" s="140" t="s">
        <v>77</v>
      </c>
      <c r="AY131" s="133" t="s">
        <v>139</v>
      </c>
      <c r="BK131" s="141">
        <f>BK132</f>
        <v>0</v>
      </c>
    </row>
    <row r="132" spans="1:65" s="2" customFormat="1" ht="16.5" customHeight="1">
      <c r="A132" s="26"/>
      <c r="B132" s="144"/>
      <c r="C132" s="145" t="s">
        <v>77</v>
      </c>
      <c r="D132" s="145" t="s">
        <v>141</v>
      </c>
      <c r="E132" s="146" t="s">
        <v>542</v>
      </c>
      <c r="F132" s="147" t="s">
        <v>543</v>
      </c>
      <c r="G132" s="148" t="s">
        <v>144</v>
      </c>
      <c r="H132" s="149">
        <v>5</v>
      </c>
      <c r="I132" s="149"/>
      <c r="J132" s="149">
        <f>ROUND(I132*H132,3)</f>
        <v>0</v>
      </c>
      <c r="K132" s="150"/>
      <c r="L132" s="27"/>
      <c r="M132" s="151" t="s">
        <v>1</v>
      </c>
      <c r="N132" s="152" t="s">
        <v>35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146</v>
      </c>
      <c r="AY132" s="14" t="s">
        <v>139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146</v>
      </c>
      <c r="BK132" s="157">
        <f>ROUND(I132*H132,3)</f>
        <v>0</v>
      </c>
      <c r="BL132" s="14" t="s">
        <v>145</v>
      </c>
      <c r="BM132" s="155" t="s">
        <v>146</v>
      </c>
    </row>
    <row r="133" spans="1:65" s="12" customFormat="1" ht="22.95" customHeight="1">
      <c r="B133" s="132"/>
      <c r="D133" s="133" t="s">
        <v>68</v>
      </c>
      <c r="E133" s="142" t="s">
        <v>174</v>
      </c>
      <c r="F133" s="142" t="s">
        <v>188</v>
      </c>
      <c r="J133" s="143">
        <f>BK133</f>
        <v>0</v>
      </c>
      <c r="L133" s="132"/>
      <c r="M133" s="136"/>
      <c r="N133" s="137"/>
      <c r="O133" s="137"/>
      <c r="P133" s="138">
        <f>SUM(P134:P139)</f>
        <v>0</v>
      </c>
      <c r="Q133" s="137"/>
      <c r="R133" s="138">
        <f>SUM(R134:R139)</f>
        <v>0</v>
      </c>
      <c r="S133" s="137"/>
      <c r="T133" s="139">
        <f>SUM(T134:T139)</f>
        <v>0</v>
      </c>
      <c r="AR133" s="133" t="s">
        <v>77</v>
      </c>
      <c r="AT133" s="140" t="s">
        <v>68</v>
      </c>
      <c r="AU133" s="140" t="s">
        <v>77</v>
      </c>
      <c r="AY133" s="133" t="s">
        <v>139</v>
      </c>
      <c r="BK133" s="141">
        <f>SUM(BK134:BK139)</f>
        <v>0</v>
      </c>
    </row>
    <row r="134" spans="1:65" s="2" customFormat="1" ht="16.5" customHeight="1">
      <c r="A134" s="26"/>
      <c r="B134" s="144"/>
      <c r="C134" s="145" t="s">
        <v>146</v>
      </c>
      <c r="D134" s="145" t="s">
        <v>141</v>
      </c>
      <c r="E134" s="146" t="s">
        <v>544</v>
      </c>
      <c r="F134" s="147" t="s">
        <v>545</v>
      </c>
      <c r="G134" s="148" t="s">
        <v>144</v>
      </c>
      <c r="H134" s="149">
        <v>5</v>
      </c>
      <c r="I134" s="149"/>
      <c r="J134" s="149">
        <f t="shared" ref="J134:J139" si="0">ROUND(I134*H134,3)</f>
        <v>0</v>
      </c>
      <c r="K134" s="150"/>
      <c r="L134" s="27"/>
      <c r="M134" s="151" t="s">
        <v>1</v>
      </c>
      <c r="N134" s="152" t="s">
        <v>35</v>
      </c>
      <c r="O134" s="153">
        <v>0</v>
      </c>
      <c r="P134" s="153">
        <f t="shared" ref="P134:P139" si="1">O134*H134</f>
        <v>0</v>
      </c>
      <c r="Q134" s="153">
        <v>0</v>
      </c>
      <c r="R134" s="153">
        <f t="shared" ref="R134:R139" si="2">Q134*H134</f>
        <v>0</v>
      </c>
      <c r="S134" s="153">
        <v>0</v>
      </c>
      <c r="T134" s="154">
        <f t="shared" ref="T134:T139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146</v>
      </c>
      <c r="AY134" s="14" t="s">
        <v>139</v>
      </c>
      <c r="BE134" s="156">
        <f t="shared" ref="BE134:BE139" si="4">IF(N134="základná",J134,0)</f>
        <v>0</v>
      </c>
      <c r="BF134" s="156">
        <f t="shared" ref="BF134:BF139" si="5">IF(N134="znížená",J134,0)</f>
        <v>0</v>
      </c>
      <c r="BG134" s="156">
        <f t="shared" ref="BG134:BG139" si="6">IF(N134="zákl. prenesená",J134,0)</f>
        <v>0</v>
      </c>
      <c r="BH134" s="156">
        <f t="shared" ref="BH134:BH139" si="7">IF(N134="zníž. prenesená",J134,0)</f>
        <v>0</v>
      </c>
      <c r="BI134" s="156">
        <f t="shared" ref="BI134:BI139" si="8">IF(N134="nulová",J134,0)</f>
        <v>0</v>
      </c>
      <c r="BJ134" s="14" t="s">
        <v>146</v>
      </c>
      <c r="BK134" s="157">
        <f t="shared" ref="BK134:BK139" si="9">ROUND(I134*H134,3)</f>
        <v>0</v>
      </c>
      <c r="BL134" s="14" t="s">
        <v>145</v>
      </c>
      <c r="BM134" s="155" t="s">
        <v>145</v>
      </c>
    </row>
    <row r="135" spans="1:65" s="2" customFormat="1" ht="24.15" customHeight="1">
      <c r="A135" s="26"/>
      <c r="B135" s="144"/>
      <c r="C135" s="145" t="s">
        <v>150</v>
      </c>
      <c r="D135" s="145" t="s">
        <v>141</v>
      </c>
      <c r="E135" s="146" t="s">
        <v>223</v>
      </c>
      <c r="F135" s="147" t="s">
        <v>224</v>
      </c>
      <c r="G135" s="148" t="s">
        <v>225</v>
      </c>
      <c r="H135" s="149">
        <v>2.016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146</v>
      </c>
      <c r="AY135" s="14" t="s">
        <v>139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146</v>
      </c>
      <c r="BK135" s="157">
        <f t="shared" si="9"/>
        <v>0</v>
      </c>
      <c r="BL135" s="14" t="s">
        <v>145</v>
      </c>
      <c r="BM135" s="155" t="s">
        <v>153</v>
      </c>
    </row>
    <row r="136" spans="1:65" s="2" customFormat="1" ht="21.75" customHeight="1">
      <c r="A136" s="26"/>
      <c r="B136" s="144"/>
      <c r="C136" s="145" t="s">
        <v>145</v>
      </c>
      <c r="D136" s="145" t="s">
        <v>141</v>
      </c>
      <c r="E136" s="146" t="s">
        <v>228</v>
      </c>
      <c r="F136" s="147" t="s">
        <v>229</v>
      </c>
      <c r="G136" s="148" t="s">
        <v>225</v>
      </c>
      <c r="H136" s="149">
        <v>2.016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146</v>
      </c>
      <c r="AY136" s="14" t="s">
        <v>139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146</v>
      </c>
      <c r="BK136" s="157">
        <f t="shared" si="9"/>
        <v>0</v>
      </c>
      <c r="BL136" s="14" t="s">
        <v>145</v>
      </c>
      <c r="BM136" s="155" t="s">
        <v>156</v>
      </c>
    </row>
    <row r="137" spans="1:65" s="2" customFormat="1" ht="24.15" customHeight="1">
      <c r="A137" s="26"/>
      <c r="B137" s="144"/>
      <c r="C137" s="145" t="s">
        <v>157</v>
      </c>
      <c r="D137" s="145" t="s">
        <v>141</v>
      </c>
      <c r="E137" s="146" t="s">
        <v>231</v>
      </c>
      <c r="F137" s="147" t="s">
        <v>232</v>
      </c>
      <c r="G137" s="148" t="s">
        <v>225</v>
      </c>
      <c r="H137" s="149">
        <v>10.08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146</v>
      </c>
      <c r="AY137" s="14" t="s">
        <v>139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146</v>
      </c>
      <c r="BK137" s="157">
        <f t="shared" si="9"/>
        <v>0</v>
      </c>
      <c r="BL137" s="14" t="s">
        <v>145</v>
      </c>
      <c r="BM137" s="155" t="s">
        <v>160</v>
      </c>
    </row>
    <row r="138" spans="1:65" s="2" customFormat="1" ht="24.15" customHeight="1">
      <c r="A138" s="26"/>
      <c r="B138" s="144"/>
      <c r="C138" s="145" t="s">
        <v>153</v>
      </c>
      <c r="D138" s="145" t="s">
        <v>141</v>
      </c>
      <c r="E138" s="146" t="s">
        <v>235</v>
      </c>
      <c r="F138" s="147" t="s">
        <v>236</v>
      </c>
      <c r="G138" s="148" t="s">
        <v>225</v>
      </c>
      <c r="H138" s="149">
        <v>2.016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35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145</v>
      </c>
      <c r="AT138" s="155" t="s">
        <v>141</v>
      </c>
      <c r="AU138" s="155" t="s">
        <v>146</v>
      </c>
      <c r="AY138" s="14" t="s">
        <v>139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146</v>
      </c>
      <c r="BK138" s="157">
        <f t="shared" si="9"/>
        <v>0</v>
      </c>
      <c r="BL138" s="14" t="s">
        <v>145</v>
      </c>
      <c r="BM138" s="155" t="s">
        <v>163</v>
      </c>
    </row>
    <row r="139" spans="1:65" s="2" customFormat="1" ht="24.15" customHeight="1">
      <c r="A139" s="26"/>
      <c r="B139" s="144"/>
      <c r="C139" s="145" t="s">
        <v>165</v>
      </c>
      <c r="D139" s="145" t="s">
        <v>141</v>
      </c>
      <c r="E139" s="146" t="s">
        <v>546</v>
      </c>
      <c r="F139" s="147" t="s">
        <v>547</v>
      </c>
      <c r="G139" s="148" t="s">
        <v>225</v>
      </c>
      <c r="H139" s="149">
        <v>2.016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35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145</v>
      </c>
      <c r="AT139" s="155" t="s">
        <v>141</v>
      </c>
      <c r="AU139" s="155" t="s">
        <v>146</v>
      </c>
      <c r="AY139" s="14" t="s">
        <v>139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146</v>
      </c>
      <c r="BK139" s="157">
        <f t="shared" si="9"/>
        <v>0</v>
      </c>
      <c r="BL139" s="14" t="s">
        <v>145</v>
      </c>
      <c r="BM139" s="155" t="s">
        <v>168</v>
      </c>
    </row>
    <row r="140" spans="1:65" s="12" customFormat="1" ht="25.95" customHeight="1">
      <c r="B140" s="132"/>
      <c r="D140" s="133" t="s">
        <v>68</v>
      </c>
      <c r="E140" s="134" t="s">
        <v>247</v>
      </c>
      <c r="F140" s="134" t="s">
        <v>248</v>
      </c>
      <c r="J140" s="135">
        <f>BK140</f>
        <v>0</v>
      </c>
      <c r="L140" s="132"/>
      <c r="M140" s="136"/>
      <c r="N140" s="137"/>
      <c r="O140" s="137"/>
      <c r="P140" s="138">
        <f>P141+P146+P148+P171+P203+P214</f>
        <v>0</v>
      </c>
      <c r="Q140" s="137"/>
      <c r="R140" s="138">
        <f>R141+R146+R148+R171+R203+R214</f>
        <v>0</v>
      </c>
      <c r="S140" s="137"/>
      <c r="T140" s="139">
        <f>T141+T146+T148+T171+T203+T214</f>
        <v>0</v>
      </c>
      <c r="AR140" s="133" t="s">
        <v>146</v>
      </c>
      <c r="AT140" s="140" t="s">
        <v>68</v>
      </c>
      <c r="AU140" s="140" t="s">
        <v>69</v>
      </c>
      <c r="AY140" s="133" t="s">
        <v>139</v>
      </c>
      <c r="BK140" s="141">
        <f>BK141+BK146+BK148+BK171+BK203+BK214</f>
        <v>0</v>
      </c>
    </row>
    <row r="141" spans="1:65" s="12" customFormat="1" ht="22.95" customHeight="1">
      <c r="B141" s="132"/>
      <c r="D141" s="133" t="s">
        <v>68</v>
      </c>
      <c r="E141" s="142" t="s">
        <v>342</v>
      </c>
      <c r="F141" s="142" t="s">
        <v>343</v>
      </c>
      <c r="J141" s="143">
        <f>BK141</f>
        <v>0</v>
      </c>
      <c r="L141" s="132"/>
      <c r="M141" s="136"/>
      <c r="N141" s="137"/>
      <c r="O141" s="137"/>
      <c r="P141" s="138">
        <f>SUM(P142:P145)</f>
        <v>0</v>
      </c>
      <c r="Q141" s="137"/>
      <c r="R141" s="138">
        <f>SUM(R142:R145)</f>
        <v>0</v>
      </c>
      <c r="S141" s="137"/>
      <c r="T141" s="139">
        <f>SUM(T142:T145)</f>
        <v>0</v>
      </c>
      <c r="AR141" s="133" t="s">
        <v>146</v>
      </c>
      <c r="AT141" s="140" t="s">
        <v>68</v>
      </c>
      <c r="AU141" s="140" t="s">
        <v>77</v>
      </c>
      <c r="AY141" s="133" t="s">
        <v>139</v>
      </c>
      <c r="BK141" s="141">
        <f>SUM(BK142:BK145)</f>
        <v>0</v>
      </c>
    </row>
    <row r="142" spans="1:65" s="2" customFormat="1" ht="21.75" customHeight="1">
      <c r="A142" s="26"/>
      <c r="B142" s="144"/>
      <c r="C142" s="145" t="s">
        <v>156</v>
      </c>
      <c r="D142" s="145" t="s">
        <v>141</v>
      </c>
      <c r="E142" s="146" t="s">
        <v>548</v>
      </c>
      <c r="F142" s="147" t="s">
        <v>549</v>
      </c>
      <c r="G142" s="148" t="s">
        <v>202</v>
      </c>
      <c r="H142" s="149">
        <v>25</v>
      </c>
      <c r="I142" s="149"/>
      <c r="J142" s="149">
        <f>ROUND(I142*H142,3)</f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172</v>
      </c>
      <c r="AT142" s="155" t="s">
        <v>141</v>
      </c>
      <c r="AU142" s="155" t="s">
        <v>146</v>
      </c>
      <c r="AY142" s="14" t="s">
        <v>139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146</v>
      </c>
      <c r="BK142" s="157">
        <f>ROUND(I142*H142,3)</f>
        <v>0</v>
      </c>
      <c r="BL142" s="14" t="s">
        <v>172</v>
      </c>
      <c r="BM142" s="155" t="s">
        <v>172</v>
      </c>
    </row>
    <row r="143" spans="1:65" s="2" customFormat="1" ht="37.950000000000003" customHeight="1">
      <c r="A143" s="26"/>
      <c r="B143" s="144"/>
      <c r="C143" s="158" t="s">
        <v>174</v>
      </c>
      <c r="D143" s="158" t="s">
        <v>169</v>
      </c>
      <c r="E143" s="159" t="s">
        <v>550</v>
      </c>
      <c r="F143" s="160" t="s">
        <v>992</v>
      </c>
      <c r="G143" s="161" t="s">
        <v>202</v>
      </c>
      <c r="H143" s="162">
        <v>25</v>
      </c>
      <c r="I143" s="162"/>
      <c r="J143" s="162">
        <f>ROUND(I143*H143,3)</f>
        <v>0</v>
      </c>
      <c r="K143" s="163"/>
      <c r="L143" s="164"/>
      <c r="M143" s="165" t="s">
        <v>1</v>
      </c>
      <c r="N143" s="166" t="s">
        <v>35</v>
      </c>
      <c r="O143" s="153">
        <v>0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195</v>
      </c>
      <c r="AT143" s="155" t="s">
        <v>169</v>
      </c>
      <c r="AU143" s="155" t="s">
        <v>146</v>
      </c>
      <c r="AY143" s="14" t="s">
        <v>139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146</v>
      </c>
      <c r="BK143" s="157">
        <f>ROUND(I143*H143,3)</f>
        <v>0</v>
      </c>
      <c r="BL143" s="14" t="s">
        <v>172</v>
      </c>
      <c r="BM143" s="155" t="s">
        <v>176</v>
      </c>
    </row>
    <row r="144" spans="1:65" s="2" customFormat="1" ht="48">
      <c r="A144" s="26"/>
      <c r="B144" s="27"/>
      <c r="C144" s="26"/>
      <c r="D144" s="171" t="s">
        <v>375</v>
      </c>
      <c r="E144" s="26"/>
      <c r="F144" s="172" t="s">
        <v>551</v>
      </c>
      <c r="G144" s="26"/>
      <c r="H144" s="26"/>
      <c r="I144" s="26"/>
      <c r="J144" s="26"/>
      <c r="K144" s="26"/>
      <c r="L144" s="27"/>
      <c r="M144" s="173"/>
      <c r="N144" s="174"/>
      <c r="O144" s="55"/>
      <c r="P144" s="55"/>
      <c r="Q144" s="55"/>
      <c r="R144" s="55"/>
      <c r="S144" s="55"/>
      <c r="T144" s="5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375</v>
      </c>
      <c r="AU144" s="14" t="s">
        <v>146</v>
      </c>
    </row>
    <row r="145" spans="1:65" s="2" customFormat="1" ht="24.15" customHeight="1">
      <c r="A145" s="26"/>
      <c r="B145" s="144"/>
      <c r="C145" s="145" t="s">
        <v>160</v>
      </c>
      <c r="D145" s="145" t="s">
        <v>141</v>
      </c>
      <c r="E145" s="146" t="s">
        <v>348</v>
      </c>
      <c r="F145" s="147" t="s">
        <v>349</v>
      </c>
      <c r="G145" s="148" t="s">
        <v>225</v>
      </c>
      <c r="H145" s="149">
        <v>2E-3</v>
      </c>
      <c r="I145" s="149"/>
      <c r="J145" s="149">
        <f>ROUND(I145*H145,3)</f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172</v>
      </c>
      <c r="AT145" s="155" t="s">
        <v>141</v>
      </c>
      <c r="AU145" s="155" t="s">
        <v>146</v>
      </c>
      <c r="AY145" s="14" t="s">
        <v>139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146</v>
      </c>
      <c r="BK145" s="157">
        <f>ROUND(I145*H145,3)</f>
        <v>0</v>
      </c>
      <c r="BL145" s="14" t="s">
        <v>172</v>
      </c>
      <c r="BM145" s="155" t="s">
        <v>7</v>
      </c>
    </row>
    <row r="146" spans="1:65" s="12" customFormat="1" ht="22.95" customHeight="1">
      <c r="B146" s="132"/>
      <c r="D146" s="133" t="s">
        <v>68</v>
      </c>
      <c r="E146" s="142" t="s">
        <v>552</v>
      </c>
      <c r="F146" s="142" t="s">
        <v>553</v>
      </c>
      <c r="J146" s="143">
        <f>BK146</f>
        <v>0</v>
      </c>
      <c r="L146" s="132"/>
      <c r="M146" s="136"/>
      <c r="N146" s="137"/>
      <c r="O146" s="137"/>
      <c r="P146" s="138">
        <f>P147</f>
        <v>0</v>
      </c>
      <c r="Q146" s="137"/>
      <c r="R146" s="138">
        <f>R147</f>
        <v>0</v>
      </c>
      <c r="S146" s="137"/>
      <c r="T146" s="139">
        <f>T147</f>
        <v>0</v>
      </c>
      <c r="AR146" s="133" t="s">
        <v>146</v>
      </c>
      <c r="AT146" s="140" t="s">
        <v>68</v>
      </c>
      <c r="AU146" s="140" t="s">
        <v>77</v>
      </c>
      <c r="AY146" s="133" t="s">
        <v>139</v>
      </c>
      <c r="BK146" s="141">
        <f>BK147</f>
        <v>0</v>
      </c>
    </row>
    <row r="147" spans="1:65" s="2" customFormat="1" ht="33" customHeight="1">
      <c r="A147" s="26"/>
      <c r="B147" s="144"/>
      <c r="C147" s="145" t="s">
        <v>178</v>
      </c>
      <c r="D147" s="145" t="s">
        <v>141</v>
      </c>
      <c r="E147" s="146" t="s">
        <v>554</v>
      </c>
      <c r="F147" s="147" t="s">
        <v>555</v>
      </c>
      <c r="G147" s="148" t="s">
        <v>308</v>
      </c>
      <c r="H147" s="149">
        <v>1</v>
      </c>
      <c r="I147" s="149"/>
      <c r="J147" s="149">
        <f>ROUND(I147*H147,3)</f>
        <v>0</v>
      </c>
      <c r="K147" s="150"/>
      <c r="L147" s="27"/>
      <c r="M147" s="151" t="s">
        <v>1</v>
      </c>
      <c r="N147" s="152" t="s">
        <v>35</v>
      </c>
      <c r="O147" s="153">
        <v>0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172</v>
      </c>
      <c r="AT147" s="155" t="s">
        <v>141</v>
      </c>
      <c r="AU147" s="155" t="s">
        <v>146</v>
      </c>
      <c r="AY147" s="14" t="s">
        <v>139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146</v>
      </c>
      <c r="BK147" s="157">
        <f>ROUND(I147*H147,3)</f>
        <v>0</v>
      </c>
      <c r="BL147" s="14" t="s">
        <v>172</v>
      </c>
      <c r="BM147" s="155" t="s">
        <v>180</v>
      </c>
    </row>
    <row r="148" spans="1:65" s="12" customFormat="1" ht="22.95" customHeight="1">
      <c r="B148" s="132"/>
      <c r="D148" s="133" t="s">
        <v>68</v>
      </c>
      <c r="E148" s="142" t="s">
        <v>556</v>
      </c>
      <c r="F148" s="142" t="s">
        <v>557</v>
      </c>
      <c r="J148" s="143">
        <f>BK148</f>
        <v>0</v>
      </c>
      <c r="L148" s="132"/>
      <c r="M148" s="136"/>
      <c r="N148" s="137"/>
      <c r="O148" s="137"/>
      <c r="P148" s="138">
        <f>SUM(P149:P170)</f>
        <v>0</v>
      </c>
      <c r="Q148" s="137"/>
      <c r="R148" s="138">
        <f>SUM(R149:R170)</f>
        <v>0</v>
      </c>
      <c r="S148" s="137"/>
      <c r="T148" s="139">
        <f>SUM(T149:T170)</f>
        <v>0</v>
      </c>
      <c r="AR148" s="133" t="s">
        <v>146</v>
      </c>
      <c r="AT148" s="140" t="s">
        <v>68</v>
      </c>
      <c r="AU148" s="140" t="s">
        <v>77</v>
      </c>
      <c r="AY148" s="133" t="s">
        <v>139</v>
      </c>
      <c r="BK148" s="141">
        <f>SUM(BK149:BK170)</f>
        <v>0</v>
      </c>
    </row>
    <row r="149" spans="1:65" s="2" customFormat="1" ht="33" customHeight="1">
      <c r="A149" s="26"/>
      <c r="B149" s="144"/>
      <c r="C149" s="145" t="s">
        <v>163</v>
      </c>
      <c r="D149" s="145" t="s">
        <v>141</v>
      </c>
      <c r="E149" s="146" t="s">
        <v>558</v>
      </c>
      <c r="F149" s="147" t="s">
        <v>559</v>
      </c>
      <c r="G149" s="148" t="s">
        <v>308</v>
      </c>
      <c r="H149" s="149">
        <v>1</v>
      </c>
      <c r="I149" s="149"/>
      <c r="J149" s="149">
        <f>ROUND(I149*H149,3)</f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172</v>
      </c>
      <c r="AT149" s="155" t="s">
        <v>141</v>
      </c>
      <c r="AU149" s="155" t="s">
        <v>146</v>
      </c>
      <c r="AY149" s="14" t="s">
        <v>139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146</v>
      </c>
      <c r="BK149" s="157">
        <f>ROUND(I149*H149,3)</f>
        <v>0</v>
      </c>
      <c r="BL149" s="14" t="s">
        <v>172</v>
      </c>
      <c r="BM149" s="155" t="s">
        <v>182</v>
      </c>
    </row>
    <row r="150" spans="1:65" s="2" customFormat="1" ht="24.15" customHeight="1">
      <c r="A150" s="26"/>
      <c r="B150" s="144"/>
      <c r="C150" s="145" t="s">
        <v>183</v>
      </c>
      <c r="D150" s="145" t="s">
        <v>141</v>
      </c>
      <c r="E150" s="146" t="s">
        <v>560</v>
      </c>
      <c r="F150" s="147" t="s">
        <v>561</v>
      </c>
      <c r="G150" s="148" t="s">
        <v>308</v>
      </c>
      <c r="H150" s="149">
        <v>1</v>
      </c>
      <c r="I150" s="149"/>
      <c r="J150" s="149">
        <f>ROUND(I150*H150,3)</f>
        <v>0</v>
      </c>
      <c r="K150" s="150"/>
      <c r="L150" s="27"/>
      <c r="M150" s="151" t="s">
        <v>1</v>
      </c>
      <c r="N150" s="152" t="s">
        <v>35</v>
      </c>
      <c r="O150" s="153">
        <v>0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172</v>
      </c>
      <c r="AT150" s="155" t="s">
        <v>141</v>
      </c>
      <c r="AU150" s="155" t="s">
        <v>146</v>
      </c>
      <c r="AY150" s="14" t="s">
        <v>139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146</v>
      </c>
      <c r="BK150" s="157">
        <f>ROUND(I150*H150,3)</f>
        <v>0</v>
      </c>
      <c r="BL150" s="14" t="s">
        <v>172</v>
      </c>
      <c r="BM150" s="155" t="s">
        <v>185</v>
      </c>
    </row>
    <row r="151" spans="1:65" s="2" customFormat="1" ht="16.5" customHeight="1">
      <c r="A151" s="26"/>
      <c r="B151" s="144"/>
      <c r="C151" s="158" t="s">
        <v>168</v>
      </c>
      <c r="D151" s="158" t="s">
        <v>169</v>
      </c>
      <c r="E151" s="159" t="s">
        <v>562</v>
      </c>
      <c r="F151" s="160" t="s">
        <v>563</v>
      </c>
      <c r="G151" s="161" t="s">
        <v>308</v>
      </c>
      <c r="H151" s="162">
        <v>1</v>
      </c>
      <c r="I151" s="162"/>
      <c r="J151" s="162">
        <f>ROUND(I151*H151,3)</f>
        <v>0</v>
      </c>
      <c r="K151" s="163"/>
      <c r="L151" s="164"/>
      <c r="M151" s="165" t="s">
        <v>1</v>
      </c>
      <c r="N151" s="166" t="s">
        <v>35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195</v>
      </c>
      <c r="AT151" s="155" t="s">
        <v>169</v>
      </c>
      <c r="AU151" s="155" t="s">
        <v>146</v>
      </c>
      <c r="AY151" s="14" t="s">
        <v>139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146</v>
      </c>
      <c r="BK151" s="157">
        <f>ROUND(I151*H151,3)</f>
        <v>0</v>
      </c>
      <c r="BL151" s="14" t="s">
        <v>172</v>
      </c>
      <c r="BM151" s="155" t="s">
        <v>187</v>
      </c>
    </row>
    <row r="152" spans="1:65" s="2" customFormat="1" ht="19.2">
      <c r="A152" s="26"/>
      <c r="B152" s="27"/>
      <c r="C152" s="26"/>
      <c r="D152" s="171" t="s">
        <v>375</v>
      </c>
      <c r="E152" s="26"/>
      <c r="F152" s="172" t="s">
        <v>564</v>
      </c>
      <c r="G152" s="26"/>
      <c r="H152" s="26"/>
      <c r="I152" s="26"/>
      <c r="J152" s="26"/>
      <c r="K152" s="26"/>
      <c r="L152" s="27"/>
      <c r="M152" s="173"/>
      <c r="N152" s="174"/>
      <c r="O152" s="55"/>
      <c r="P152" s="55"/>
      <c r="Q152" s="55"/>
      <c r="R152" s="55"/>
      <c r="S152" s="55"/>
      <c r="T152" s="5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375</v>
      </c>
      <c r="AU152" s="14" t="s">
        <v>146</v>
      </c>
    </row>
    <row r="153" spans="1:65" s="2" customFormat="1" ht="16.5" customHeight="1">
      <c r="A153" s="26"/>
      <c r="B153" s="144"/>
      <c r="C153" s="158" t="s">
        <v>189</v>
      </c>
      <c r="D153" s="158" t="s">
        <v>169</v>
      </c>
      <c r="E153" s="159" t="s">
        <v>565</v>
      </c>
      <c r="F153" s="160" t="s">
        <v>566</v>
      </c>
      <c r="G153" s="161" t="s">
        <v>308</v>
      </c>
      <c r="H153" s="162">
        <v>1</v>
      </c>
      <c r="I153" s="162"/>
      <c r="J153" s="162">
        <f>ROUND(I153*H153,3)</f>
        <v>0</v>
      </c>
      <c r="K153" s="163"/>
      <c r="L153" s="164"/>
      <c r="M153" s="165" t="s">
        <v>1</v>
      </c>
      <c r="N153" s="166" t="s">
        <v>35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195</v>
      </c>
      <c r="AT153" s="155" t="s">
        <v>169</v>
      </c>
      <c r="AU153" s="155" t="s">
        <v>146</v>
      </c>
      <c r="AY153" s="14" t="s">
        <v>139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146</v>
      </c>
      <c r="BK153" s="157">
        <f>ROUND(I153*H153,3)</f>
        <v>0</v>
      </c>
      <c r="BL153" s="14" t="s">
        <v>172</v>
      </c>
      <c r="BM153" s="155" t="s">
        <v>192</v>
      </c>
    </row>
    <row r="154" spans="1:65" s="2" customFormat="1" ht="19.2">
      <c r="A154" s="26"/>
      <c r="B154" s="27"/>
      <c r="C154" s="26"/>
      <c r="D154" s="171" t="s">
        <v>375</v>
      </c>
      <c r="E154" s="26"/>
      <c r="F154" s="172" t="s">
        <v>564</v>
      </c>
      <c r="G154" s="26"/>
      <c r="H154" s="26"/>
      <c r="I154" s="26"/>
      <c r="J154" s="26"/>
      <c r="K154" s="26"/>
      <c r="L154" s="27"/>
      <c r="M154" s="173"/>
      <c r="N154" s="174"/>
      <c r="O154" s="55"/>
      <c r="P154" s="55"/>
      <c r="Q154" s="55"/>
      <c r="R154" s="55"/>
      <c r="S154" s="55"/>
      <c r="T154" s="5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375</v>
      </c>
      <c r="AU154" s="14" t="s">
        <v>146</v>
      </c>
    </row>
    <row r="155" spans="1:65" s="2" customFormat="1" ht="16.5" customHeight="1">
      <c r="A155" s="26"/>
      <c r="B155" s="144"/>
      <c r="C155" s="145" t="s">
        <v>172</v>
      </c>
      <c r="D155" s="145" t="s">
        <v>141</v>
      </c>
      <c r="E155" s="146" t="s">
        <v>567</v>
      </c>
      <c r="F155" s="147" t="s">
        <v>568</v>
      </c>
      <c r="G155" s="148" t="s">
        <v>569</v>
      </c>
      <c r="H155" s="149">
        <v>1</v>
      </c>
      <c r="I155" s="149"/>
      <c r="J155" s="149">
        <f>ROUND(I155*H155,3)</f>
        <v>0</v>
      </c>
      <c r="K155" s="150"/>
      <c r="L155" s="27"/>
      <c r="M155" s="151" t="s">
        <v>1</v>
      </c>
      <c r="N155" s="152" t="s">
        <v>35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172</v>
      </c>
      <c r="AT155" s="155" t="s">
        <v>141</v>
      </c>
      <c r="AU155" s="155" t="s">
        <v>146</v>
      </c>
      <c r="AY155" s="14" t="s">
        <v>139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146</v>
      </c>
      <c r="BK155" s="157">
        <f>ROUND(I155*H155,3)</f>
        <v>0</v>
      </c>
      <c r="BL155" s="14" t="s">
        <v>172</v>
      </c>
      <c r="BM155" s="155" t="s">
        <v>195</v>
      </c>
    </row>
    <row r="156" spans="1:65" s="2" customFormat="1" ht="16.5" customHeight="1">
      <c r="A156" s="26"/>
      <c r="B156" s="144"/>
      <c r="C156" s="158" t="s">
        <v>196</v>
      </c>
      <c r="D156" s="158" t="s">
        <v>169</v>
      </c>
      <c r="E156" s="159" t="s">
        <v>570</v>
      </c>
      <c r="F156" s="160" t="s">
        <v>993</v>
      </c>
      <c r="G156" s="161" t="s">
        <v>308</v>
      </c>
      <c r="H156" s="162">
        <v>1</v>
      </c>
      <c r="I156" s="162"/>
      <c r="J156" s="162">
        <f>ROUND(I156*H156,3)</f>
        <v>0</v>
      </c>
      <c r="K156" s="163"/>
      <c r="L156" s="164"/>
      <c r="M156" s="165" t="s">
        <v>1</v>
      </c>
      <c r="N156" s="166" t="s">
        <v>35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195</v>
      </c>
      <c r="AT156" s="155" t="s">
        <v>169</v>
      </c>
      <c r="AU156" s="155" t="s">
        <v>146</v>
      </c>
      <c r="AY156" s="14" t="s">
        <v>139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146</v>
      </c>
      <c r="BK156" s="157">
        <f>ROUND(I156*H156,3)</f>
        <v>0</v>
      </c>
      <c r="BL156" s="14" t="s">
        <v>172</v>
      </c>
      <c r="BM156" s="155" t="s">
        <v>199</v>
      </c>
    </row>
    <row r="157" spans="1:65" s="2" customFormat="1" ht="19.2">
      <c r="A157" s="26"/>
      <c r="B157" s="27"/>
      <c r="C157" s="26"/>
      <c r="D157" s="171" t="s">
        <v>375</v>
      </c>
      <c r="E157" s="26"/>
      <c r="F157" s="172" t="s">
        <v>564</v>
      </c>
      <c r="G157" s="26"/>
      <c r="H157" s="26"/>
      <c r="I157" s="26"/>
      <c r="J157" s="26"/>
      <c r="K157" s="26"/>
      <c r="L157" s="27"/>
      <c r="M157" s="173"/>
      <c r="N157" s="174"/>
      <c r="O157" s="55"/>
      <c r="P157" s="55"/>
      <c r="Q157" s="55"/>
      <c r="R157" s="55"/>
      <c r="S157" s="55"/>
      <c r="T157" s="5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375</v>
      </c>
      <c r="AU157" s="14" t="s">
        <v>146</v>
      </c>
    </row>
    <row r="158" spans="1:65" s="2" customFormat="1" ht="16.5" customHeight="1">
      <c r="A158" s="26"/>
      <c r="B158" s="144"/>
      <c r="C158" s="158" t="s">
        <v>176</v>
      </c>
      <c r="D158" s="158" t="s">
        <v>169</v>
      </c>
      <c r="E158" s="159" t="s">
        <v>571</v>
      </c>
      <c r="F158" s="160" t="s">
        <v>572</v>
      </c>
      <c r="G158" s="161" t="s">
        <v>308</v>
      </c>
      <c r="H158" s="162">
        <v>1</v>
      </c>
      <c r="I158" s="162"/>
      <c r="J158" s="162">
        <f>ROUND(I158*H158,3)</f>
        <v>0</v>
      </c>
      <c r="K158" s="163"/>
      <c r="L158" s="164"/>
      <c r="M158" s="165" t="s">
        <v>1</v>
      </c>
      <c r="N158" s="166" t="s">
        <v>35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195</v>
      </c>
      <c r="AT158" s="155" t="s">
        <v>169</v>
      </c>
      <c r="AU158" s="155" t="s">
        <v>146</v>
      </c>
      <c r="AY158" s="14" t="s">
        <v>139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146</v>
      </c>
      <c r="BK158" s="157">
        <f>ROUND(I158*H158,3)</f>
        <v>0</v>
      </c>
      <c r="BL158" s="14" t="s">
        <v>172</v>
      </c>
      <c r="BM158" s="155" t="s">
        <v>203</v>
      </c>
    </row>
    <row r="159" spans="1:65" s="2" customFormat="1" ht="19.2">
      <c r="A159" s="26"/>
      <c r="B159" s="27"/>
      <c r="C159" s="26"/>
      <c r="D159" s="171" t="s">
        <v>375</v>
      </c>
      <c r="E159" s="26"/>
      <c r="F159" s="172" t="s">
        <v>564</v>
      </c>
      <c r="G159" s="26"/>
      <c r="H159" s="26"/>
      <c r="I159" s="26"/>
      <c r="J159" s="26"/>
      <c r="K159" s="26"/>
      <c r="L159" s="27"/>
      <c r="M159" s="173"/>
      <c r="N159" s="174"/>
      <c r="O159" s="55"/>
      <c r="P159" s="55"/>
      <c r="Q159" s="55"/>
      <c r="R159" s="55"/>
      <c r="S159" s="55"/>
      <c r="T159" s="5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375</v>
      </c>
      <c r="AU159" s="14" t="s">
        <v>146</v>
      </c>
    </row>
    <row r="160" spans="1:65" s="2" customFormat="1" ht="16.5" customHeight="1">
      <c r="A160" s="26"/>
      <c r="B160" s="144"/>
      <c r="C160" s="145" t="s">
        <v>204</v>
      </c>
      <c r="D160" s="145" t="s">
        <v>141</v>
      </c>
      <c r="E160" s="146" t="s">
        <v>573</v>
      </c>
      <c r="F160" s="147" t="s">
        <v>574</v>
      </c>
      <c r="G160" s="148" t="s">
        <v>308</v>
      </c>
      <c r="H160" s="149">
        <v>1</v>
      </c>
      <c r="I160" s="149"/>
      <c r="J160" s="149">
        <f>ROUND(I160*H160,3)</f>
        <v>0</v>
      </c>
      <c r="K160" s="150"/>
      <c r="L160" s="27"/>
      <c r="M160" s="151" t="s">
        <v>1</v>
      </c>
      <c r="N160" s="152" t="s">
        <v>35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172</v>
      </c>
      <c r="AT160" s="155" t="s">
        <v>141</v>
      </c>
      <c r="AU160" s="155" t="s">
        <v>146</v>
      </c>
      <c r="AY160" s="14" t="s">
        <v>139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146</v>
      </c>
      <c r="BK160" s="157">
        <f>ROUND(I160*H160,3)</f>
        <v>0</v>
      </c>
      <c r="BL160" s="14" t="s">
        <v>172</v>
      </c>
      <c r="BM160" s="155" t="s">
        <v>207</v>
      </c>
    </row>
    <row r="161" spans="1:65" s="2" customFormat="1" ht="56.25" customHeight="1">
      <c r="A161" s="26"/>
      <c r="B161" s="144"/>
      <c r="C161" s="158" t="s">
        <v>7</v>
      </c>
      <c r="D161" s="158" t="s">
        <v>169</v>
      </c>
      <c r="E161" s="159" t="s">
        <v>575</v>
      </c>
      <c r="F161" s="160" t="s">
        <v>969</v>
      </c>
      <c r="G161" s="161" t="s">
        <v>308</v>
      </c>
      <c r="H161" s="162">
        <v>1</v>
      </c>
      <c r="I161" s="162"/>
      <c r="J161" s="162">
        <f>ROUND(I161*H161,3)</f>
        <v>0</v>
      </c>
      <c r="K161" s="163"/>
      <c r="L161" s="164"/>
      <c r="M161" s="165" t="s">
        <v>1</v>
      </c>
      <c r="N161" s="166" t="s">
        <v>35</v>
      </c>
      <c r="O161" s="153">
        <v>0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195</v>
      </c>
      <c r="AT161" s="155" t="s">
        <v>169</v>
      </c>
      <c r="AU161" s="155" t="s">
        <v>146</v>
      </c>
      <c r="AY161" s="14" t="s">
        <v>139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146</v>
      </c>
      <c r="BK161" s="157">
        <f>ROUND(I161*H161,3)</f>
        <v>0</v>
      </c>
      <c r="BL161" s="14" t="s">
        <v>172</v>
      </c>
      <c r="BM161" s="155" t="s">
        <v>210</v>
      </c>
    </row>
    <row r="162" spans="1:65" s="2" customFormat="1" ht="19.2">
      <c r="A162" s="26"/>
      <c r="B162" s="27"/>
      <c r="C162" s="26"/>
      <c r="D162" s="171" t="s">
        <v>375</v>
      </c>
      <c r="E162" s="26"/>
      <c r="F162" s="172" t="s">
        <v>576</v>
      </c>
      <c r="G162" s="26"/>
      <c r="H162" s="26"/>
      <c r="I162" s="26"/>
      <c r="J162" s="26"/>
      <c r="K162" s="26"/>
      <c r="L162" s="27"/>
      <c r="M162" s="173"/>
      <c r="N162" s="174"/>
      <c r="O162" s="55"/>
      <c r="P162" s="55"/>
      <c r="Q162" s="55"/>
      <c r="R162" s="55"/>
      <c r="S162" s="55"/>
      <c r="T162" s="5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375</v>
      </c>
      <c r="AU162" s="14" t="s">
        <v>146</v>
      </c>
    </row>
    <row r="163" spans="1:65" s="2" customFormat="1" ht="24.15" customHeight="1">
      <c r="A163" s="26"/>
      <c r="B163" s="144"/>
      <c r="C163" s="158" t="s">
        <v>211</v>
      </c>
      <c r="D163" s="158" t="s">
        <v>169</v>
      </c>
      <c r="E163" s="159" t="s">
        <v>577</v>
      </c>
      <c r="F163" s="160" t="s">
        <v>970</v>
      </c>
      <c r="G163" s="161" t="s">
        <v>308</v>
      </c>
      <c r="H163" s="162">
        <v>1</v>
      </c>
      <c r="I163" s="162"/>
      <c r="J163" s="162">
        <f>ROUND(I163*H163,3)</f>
        <v>0</v>
      </c>
      <c r="K163" s="163"/>
      <c r="L163" s="164"/>
      <c r="M163" s="165" t="s">
        <v>1</v>
      </c>
      <c r="N163" s="166" t="s">
        <v>35</v>
      </c>
      <c r="O163" s="153">
        <v>0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195</v>
      </c>
      <c r="AT163" s="155" t="s">
        <v>169</v>
      </c>
      <c r="AU163" s="155" t="s">
        <v>146</v>
      </c>
      <c r="AY163" s="14" t="s">
        <v>139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146</v>
      </c>
      <c r="BK163" s="157">
        <f>ROUND(I163*H163,3)</f>
        <v>0</v>
      </c>
      <c r="BL163" s="14" t="s">
        <v>172</v>
      </c>
      <c r="BM163" s="155" t="s">
        <v>215</v>
      </c>
    </row>
    <row r="164" spans="1:65" s="2" customFormat="1" ht="19.2">
      <c r="A164" s="26"/>
      <c r="B164" s="27"/>
      <c r="C164" s="26"/>
      <c r="D164" s="171" t="s">
        <v>375</v>
      </c>
      <c r="E164" s="26"/>
      <c r="F164" s="172" t="s">
        <v>576</v>
      </c>
      <c r="G164" s="26"/>
      <c r="H164" s="26"/>
      <c r="I164" s="26"/>
      <c r="J164" s="26"/>
      <c r="K164" s="26"/>
      <c r="L164" s="27"/>
      <c r="M164" s="173"/>
      <c r="N164" s="174"/>
      <c r="O164" s="55"/>
      <c r="P164" s="55"/>
      <c r="Q164" s="55"/>
      <c r="R164" s="55"/>
      <c r="S164" s="55"/>
      <c r="T164" s="5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T164" s="14" t="s">
        <v>375</v>
      </c>
      <c r="AU164" s="14" t="s">
        <v>146</v>
      </c>
    </row>
    <row r="165" spans="1:65" s="2" customFormat="1" ht="16.5" customHeight="1">
      <c r="A165" s="26"/>
      <c r="B165" s="144"/>
      <c r="C165" s="158" t="s">
        <v>180</v>
      </c>
      <c r="D165" s="158" t="s">
        <v>169</v>
      </c>
      <c r="E165" s="159" t="s">
        <v>578</v>
      </c>
      <c r="F165" s="160" t="s">
        <v>971</v>
      </c>
      <c r="G165" s="161" t="s">
        <v>308</v>
      </c>
      <c r="H165" s="162">
        <v>1</v>
      </c>
      <c r="I165" s="162"/>
      <c r="J165" s="162">
        <f>ROUND(I165*H165,3)</f>
        <v>0</v>
      </c>
      <c r="K165" s="163"/>
      <c r="L165" s="164"/>
      <c r="M165" s="165" t="s">
        <v>1</v>
      </c>
      <c r="N165" s="166" t="s">
        <v>35</v>
      </c>
      <c r="O165" s="153">
        <v>0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195</v>
      </c>
      <c r="AT165" s="155" t="s">
        <v>169</v>
      </c>
      <c r="AU165" s="155" t="s">
        <v>146</v>
      </c>
      <c r="AY165" s="14" t="s">
        <v>139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146</v>
      </c>
      <c r="BK165" s="157">
        <f>ROUND(I165*H165,3)</f>
        <v>0</v>
      </c>
      <c r="BL165" s="14" t="s">
        <v>172</v>
      </c>
      <c r="BM165" s="155" t="s">
        <v>218</v>
      </c>
    </row>
    <row r="166" spans="1:65" s="2" customFormat="1" ht="19.2">
      <c r="A166" s="26"/>
      <c r="B166" s="27"/>
      <c r="C166" s="26"/>
      <c r="D166" s="171" t="s">
        <v>375</v>
      </c>
      <c r="E166" s="26"/>
      <c r="F166" s="172" t="s">
        <v>576</v>
      </c>
      <c r="G166" s="26"/>
      <c r="H166" s="26"/>
      <c r="I166" s="26"/>
      <c r="J166" s="26"/>
      <c r="K166" s="26"/>
      <c r="L166" s="27"/>
      <c r="M166" s="173"/>
      <c r="N166" s="174"/>
      <c r="O166" s="55"/>
      <c r="P166" s="55"/>
      <c r="Q166" s="55"/>
      <c r="R166" s="55"/>
      <c r="S166" s="55"/>
      <c r="T166" s="5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T166" s="14" t="s">
        <v>375</v>
      </c>
      <c r="AU166" s="14" t="s">
        <v>146</v>
      </c>
    </row>
    <row r="167" spans="1:65" s="2" customFormat="1" ht="16.5" customHeight="1">
      <c r="A167" s="26"/>
      <c r="B167" s="144"/>
      <c r="C167" s="158" t="s">
        <v>219</v>
      </c>
      <c r="D167" s="158" t="s">
        <v>169</v>
      </c>
      <c r="E167" s="159" t="s">
        <v>579</v>
      </c>
      <c r="F167" s="160" t="s">
        <v>580</v>
      </c>
      <c r="G167" s="161" t="s">
        <v>308</v>
      </c>
      <c r="H167" s="162">
        <v>1</v>
      </c>
      <c r="I167" s="162"/>
      <c r="J167" s="162">
        <f>ROUND(I167*H167,3)</f>
        <v>0</v>
      </c>
      <c r="K167" s="163"/>
      <c r="L167" s="164"/>
      <c r="M167" s="165" t="s">
        <v>1</v>
      </c>
      <c r="N167" s="166" t="s">
        <v>35</v>
      </c>
      <c r="O167" s="153">
        <v>0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195</v>
      </c>
      <c r="AT167" s="155" t="s">
        <v>169</v>
      </c>
      <c r="AU167" s="155" t="s">
        <v>146</v>
      </c>
      <c r="AY167" s="14" t="s">
        <v>139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146</v>
      </c>
      <c r="BK167" s="157">
        <f>ROUND(I167*H167,3)</f>
        <v>0</v>
      </c>
      <c r="BL167" s="14" t="s">
        <v>172</v>
      </c>
      <c r="BM167" s="155" t="s">
        <v>222</v>
      </c>
    </row>
    <row r="168" spans="1:65" s="2" customFormat="1" ht="19.2">
      <c r="A168" s="26"/>
      <c r="B168" s="27"/>
      <c r="C168" s="26"/>
      <c r="D168" s="171" t="s">
        <v>375</v>
      </c>
      <c r="E168" s="26"/>
      <c r="F168" s="172" t="s">
        <v>576</v>
      </c>
      <c r="G168" s="26"/>
      <c r="H168" s="26"/>
      <c r="I168" s="26"/>
      <c r="J168" s="26"/>
      <c r="K168" s="26"/>
      <c r="L168" s="27"/>
      <c r="M168" s="173"/>
      <c r="N168" s="174"/>
      <c r="O168" s="55"/>
      <c r="P168" s="55"/>
      <c r="Q168" s="55"/>
      <c r="R168" s="55"/>
      <c r="S168" s="55"/>
      <c r="T168" s="5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T168" s="14" t="s">
        <v>375</v>
      </c>
      <c r="AU168" s="14" t="s">
        <v>146</v>
      </c>
    </row>
    <row r="169" spans="1:65" s="2" customFormat="1" ht="16.5" customHeight="1">
      <c r="A169" s="26"/>
      <c r="B169" s="144"/>
      <c r="C169" s="158" t="s">
        <v>182</v>
      </c>
      <c r="D169" s="158" t="s">
        <v>169</v>
      </c>
      <c r="E169" s="159" t="s">
        <v>581</v>
      </c>
      <c r="F169" s="160" t="s">
        <v>582</v>
      </c>
      <c r="G169" s="161" t="s">
        <v>308</v>
      </c>
      <c r="H169" s="162">
        <v>1</v>
      </c>
      <c r="I169" s="162"/>
      <c r="J169" s="162">
        <f>ROUND(I169*H169,3)</f>
        <v>0</v>
      </c>
      <c r="K169" s="163"/>
      <c r="L169" s="164"/>
      <c r="M169" s="165" t="s">
        <v>1</v>
      </c>
      <c r="N169" s="166" t="s">
        <v>35</v>
      </c>
      <c r="O169" s="153">
        <v>0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195</v>
      </c>
      <c r="AT169" s="155" t="s">
        <v>169</v>
      </c>
      <c r="AU169" s="155" t="s">
        <v>146</v>
      </c>
      <c r="AY169" s="14" t="s">
        <v>139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146</v>
      </c>
      <c r="BK169" s="157">
        <f>ROUND(I169*H169,3)</f>
        <v>0</v>
      </c>
      <c r="BL169" s="14" t="s">
        <v>172</v>
      </c>
      <c r="BM169" s="155" t="s">
        <v>226</v>
      </c>
    </row>
    <row r="170" spans="1:65" s="2" customFormat="1" ht="19.2">
      <c r="A170" s="26"/>
      <c r="B170" s="27"/>
      <c r="C170" s="26"/>
      <c r="D170" s="171" t="s">
        <v>375</v>
      </c>
      <c r="E170" s="26"/>
      <c r="F170" s="172" t="s">
        <v>576</v>
      </c>
      <c r="G170" s="26"/>
      <c r="H170" s="26"/>
      <c r="I170" s="26"/>
      <c r="J170" s="26"/>
      <c r="K170" s="26"/>
      <c r="L170" s="27"/>
      <c r="M170" s="173"/>
      <c r="N170" s="174"/>
      <c r="O170" s="55"/>
      <c r="P170" s="55"/>
      <c r="Q170" s="55"/>
      <c r="R170" s="55"/>
      <c r="S170" s="55"/>
      <c r="T170" s="5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T170" s="14" t="s">
        <v>375</v>
      </c>
      <c r="AU170" s="14" t="s">
        <v>146</v>
      </c>
    </row>
    <row r="171" spans="1:65" s="12" customFormat="1" ht="22.95" customHeight="1">
      <c r="B171" s="132"/>
      <c r="D171" s="133" t="s">
        <v>68</v>
      </c>
      <c r="E171" s="142" t="s">
        <v>583</v>
      </c>
      <c r="F171" s="142" t="s">
        <v>584</v>
      </c>
      <c r="J171" s="143">
        <f>BK171</f>
        <v>0</v>
      </c>
      <c r="L171" s="132"/>
      <c r="M171" s="136"/>
      <c r="N171" s="137"/>
      <c r="O171" s="137"/>
      <c r="P171" s="138">
        <f>SUM(P172:P202)</f>
        <v>0</v>
      </c>
      <c r="Q171" s="137"/>
      <c r="R171" s="138">
        <f>SUM(R172:R202)</f>
        <v>0</v>
      </c>
      <c r="S171" s="137"/>
      <c r="T171" s="139">
        <f>SUM(T172:T202)</f>
        <v>0</v>
      </c>
      <c r="AR171" s="133" t="s">
        <v>146</v>
      </c>
      <c r="AT171" s="140" t="s">
        <v>68</v>
      </c>
      <c r="AU171" s="140" t="s">
        <v>77</v>
      </c>
      <c r="AY171" s="133" t="s">
        <v>139</v>
      </c>
      <c r="BK171" s="141">
        <f>SUM(BK172:BK202)</f>
        <v>0</v>
      </c>
    </row>
    <row r="172" spans="1:65" s="2" customFormat="1" ht="24.15" customHeight="1">
      <c r="A172" s="26"/>
      <c r="B172" s="144"/>
      <c r="C172" s="145" t="s">
        <v>227</v>
      </c>
      <c r="D172" s="145" t="s">
        <v>141</v>
      </c>
      <c r="E172" s="146" t="s">
        <v>585</v>
      </c>
      <c r="F172" s="147" t="s">
        <v>586</v>
      </c>
      <c r="G172" s="148" t="s">
        <v>202</v>
      </c>
      <c r="H172" s="149">
        <v>100</v>
      </c>
      <c r="I172" s="149"/>
      <c r="J172" s="149">
        <f t="shared" ref="J172:J200" si="10">ROUND(I172*H172,3)</f>
        <v>0</v>
      </c>
      <c r="K172" s="150"/>
      <c r="L172" s="27"/>
      <c r="M172" s="151" t="s">
        <v>1</v>
      </c>
      <c r="N172" s="152" t="s">
        <v>35</v>
      </c>
      <c r="O172" s="153">
        <v>0</v>
      </c>
      <c r="P172" s="153">
        <f t="shared" ref="P172:P200" si="11">O172*H172</f>
        <v>0</v>
      </c>
      <c r="Q172" s="153">
        <v>0</v>
      </c>
      <c r="R172" s="153">
        <f t="shared" ref="R172:R200" si="12">Q172*H172</f>
        <v>0</v>
      </c>
      <c r="S172" s="153">
        <v>0</v>
      </c>
      <c r="T172" s="154">
        <f t="shared" ref="T172:T200" si="13"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172</v>
      </c>
      <c r="AT172" s="155" t="s">
        <v>141</v>
      </c>
      <c r="AU172" s="155" t="s">
        <v>146</v>
      </c>
      <c r="AY172" s="14" t="s">
        <v>139</v>
      </c>
      <c r="BE172" s="156">
        <f t="shared" ref="BE172:BE200" si="14">IF(N172="základná",J172,0)</f>
        <v>0</v>
      </c>
      <c r="BF172" s="156">
        <f t="shared" ref="BF172:BF200" si="15">IF(N172="znížená",J172,0)</f>
        <v>0</v>
      </c>
      <c r="BG172" s="156">
        <f t="shared" ref="BG172:BG200" si="16">IF(N172="zákl. prenesená",J172,0)</f>
        <v>0</v>
      </c>
      <c r="BH172" s="156">
        <f t="shared" ref="BH172:BH200" si="17">IF(N172="zníž. prenesená",J172,0)</f>
        <v>0</v>
      </c>
      <c r="BI172" s="156">
        <f t="shared" ref="BI172:BI200" si="18">IF(N172="nulová",J172,0)</f>
        <v>0</v>
      </c>
      <c r="BJ172" s="14" t="s">
        <v>146</v>
      </c>
      <c r="BK172" s="157">
        <f t="shared" ref="BK172:BK200" si="19">ROUND(I172*H172,3)</f>
        <v>0</v>
      </c>
      <c r="BL172" s="14" t="s">
        <v>172</v>
      </c>
      <c r="BM172" s="155" t="s">
        <v>230</v>
      </c>
    </row>
    <row r="173" spans="1:65" s="2" customFormat="1" ht="16.5" customHeight="1">
      <c r="A173" s="26"/>
      <c r="B173" s="144"/>
      <c r="C173" s="145" t="s">
        <v>185</v>
      </c>
      <c r="D173" s="145" t="s">
        <v>141</v>
      </c>
      <c r="E173" s="146" t="s">
        <v>587</v>
      </c>
      <c r="F173" s="147" t="s">
        <v>588</v>
      </c>
      <c r="G173" s="148" t="s">
        <v>308</v>
      </c>
      <c r="H173" s="149">
        <v>34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35</v>
      </c>
      <c r="O173" s="153">
        <v>0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172</v>
      </c>
      <c r="AT173" s="155" t="s">
        <v>141</v>
      </c>
      <c r="AU173" s="155" t="s">
        <v>146</v>
      </c>
      <c r="AY173" s="14" t="s">
        <v>139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146</v>
      </c>
      <c r="BK173" s="157">
        <f t="shared" si="19"/>
        <v>0</v>
      </c>
      <c r="BL173" s="14" t="s">
        <v>172</v>
      </c>
      <c r="BM173" s="155" t="s">
        <v>233</v>
      </c>
    </row>
    <row r="174" spans="1:65" s="2" customFormat="1" ht="16.5" customHeight="1">
      <c r="A174" s="26"/>
      <c r="B174" s="144"/>
      <c r="C174" s="158" t="s">
        <v>234</v>
      </c>
      <c r="D174" s="158" t="s">
        <v>169</v>
      </c>
      <c r="E174" s="159" t="s">
        <v>589</v>
      </c>
      <c r="F174" s="160" t="s">
        <v>590</v>
      </c>
      <c r="G174" s="161" t="s">
        <v>308</v>
      </c>
      <c r="H174" s="162">
        <v>6</v>
      </c>
      <c r="I174" s="162"/>
      <c r="J174" s="162">
        <f t="shared" si="10"/>
        <v>0</v>
      </c>
      <c r="K174" s="163"/>
      <c r="L174" s="164"/>
      <c r="M174" s="165" t="s">
        <v>1</v>
      </c>
      <c r="N174" s="166" t="s">
        <v>35</v>
      </c>
      <c r="O174" s="153">
        <v>0</v>
      </c>
      <c r="P174" s="153">
        <f t="shared" si="11"/>
        <v>0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195</v>
      </c>
      <c r="AT174" s="155" t="s">
        <v>169</v>
      </c>
      <c r="AU174" s="155" t="s">
        <v>146</v>
      </c>
      <c r="AY174" s="14" t="s">
        <v>139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146</v>
      </c>
      <c r="BK174" s="157">
        <f t="shared" si="19"/>
        <v>0</v>
      </c>
      <c r="BL174" s="14" t="s">
        <v>172</v>
      </c>
      <c r="BM174" s="155" t="s">
        <v>237</v>
      </c>
    </row>
    <row r="175" spans="1:65" s="2" customFormat="1" ht="16.5" customHeight="1">
      <c r="A175" s="26"/>
      <c r="B175" s="144"/>
      <c r="C175" s="158" t="s">
        <v>187</v>
      </c>
      <c r="D175" s="158" t="s">
        <v>169</v>
      </c>
      <c r="E175" s="159" t="s">
        <v>591</v>
      </c>
      <c r="F175" s="160" t="s">
        <v>592</v>
      </c>
      <c r="G175" s="161" t="s">
        <v>308</v>
      </c>
      <c r="H175" s="162">
        <v>2</v>
      </c>
      <c r="I175" s="162"/>
      <c r="J175" s="162">
        <f t="shared" si="10"/>
        <v>0</v>
      </c>
      <c r="K175" s="163"/>
      <c r="L175" s="164"/>
      <c r="M175" s="165" t="s">
        <v>1</v>
      </c>
      <c r="N175" s="166" t="s">
        <v>35</v>
      </c>
      <c r="O175" s="153">
        <v>0</v>
      </c>
      <c r="P175" s="153">
        <f t="shared" si="11"/>
        <v>0</v>
      </c>
      <c r="Q175" s="153">
        <v>0</v>
      </c>
      <c r="R175" s="153">
        <f t="shared" si="12"/>
        <v>0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195</v>
      </c>
      <c r="AT175" s="155" t="s">
        <v>169</v>
      </c>
      <c r="AU175" s="155" t="s">
        <v>146</v>
      </c>
      <c r="AY175" s="14" t="s">
        <v>139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146</v>
      </c>
      <c r="BK175" s="157">
        <f t="shared" si="19"/>
        <v>0</v>
      </c>
      <c r="BL175" s="14" t="s">
        <v>172</v>
      </c>
      <c r="BM175" s="155" t="s">
        <v>240</v>
      </c>
    </row>
    <row r="176" spans="1:65" s="2" customFormat="1" ht="16.5" customHeight="1">
      <c r="A176" s="26"/>
      <c r="B176" s="144"/>
      <c r="C176" s="158" t="s">
        <v>243</v>
      </c>
      <c r="D176" s="158" t="s">
        <v>169</v>
      </c>
      <c r="E176" s="159" t="s">
        <v>593</v>
      </c>
      <c r="F176" s="160" t="s">
        <v>594</v>
      </c>
      <c r="G176" s="161" t="s">
        <v>308</v>
      </c>
      <c r="H176" s="162">
        <v>2</v>
      </c>
      <c r="I176" s="162"/>
      <c r="J176" s="162">
        <f t="shared" si="10"/>
        <v>0</v>
      </c>
      <c r="K176" s="163"/>
      <c r="L176" s="164"/>
      <c r="M176" s="165" t="s">
        <v>1</v>
      </c>
      <c r="N176" s="166" t="s">
        <v>35</v>
      </c>
      <c r="O176" s="153">
        <v>0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195</v>
      </c>
      <c r="AT176" s="155" t="s">
        <v>169</v>
      </c>
      <c r="AU176" s="155" t="s">
        <v>146</v>
      </c>
      <c r="AY176" s="14" t="s">
        <v>139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146</v>
      </c>
      <c r="BK176" s="157">
        <f t="shared" si="19"/>
        <v>0</v>
      </c>
      <c r="BL176" s="14" t="s">
        <v>172</v>
      </c>
      <c r="BM176" s="155" t="s">
        <v>246</v>
      </c>
    </row>
    <row r="177" spans="1:65" s="2" customFormat="1" ht="16.5" customHeight="1">
      <c r="A177" s="26"/>
      <c r="B177" s="144"/>
      <c r="C177" s="158" t="s">
        <v>192</v>
      </c>
      <c r="D177" s="158" t="s">
        <v>169</v>
      </c>
      <c r="E177" s="159" t="s">
        <v>595</v>
      </c>
      <c r="F177" s="160" t="s">
        <v>596</v>
      </c>
      <c r="G177" s="161" t="s">
        <v>308</v>
      </c>
      <c r="H177" s="162">
        <v>4</v>
      </c>
      <c r="I177" s="162"/>
      <c r="J177" s="162">
        <f t="shared" si="10"/>
        <v>0</v>
      </c>
      <c r="K177" s="163"/>
      <c r="L177" s="164"/>
      <c r="M177" s="165" t="s">
        <v>1</v>
      </c>
      <c r="N177" s="166" t="s">
        <v>35</v>
      </c>
      <c r="O177" s="153">
        <v>0</v>
      </c>
      <c r="P177" s="153">
        <f t="shared" si="11"/>
        <v>0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195</v>
      </c>
      <c r="AT177" s="155" t="s">
        <v>169</v>
      </c>
      <c r="AU177" s="155" t="s">
        <v>146</v>
      </c>
      <c r="AY177" s="14" t="s">
        <v>139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146</v>
      </c>
      <c r="BK177" s="157">
        <f t="shared" si="19"/>
        <v>0</v>
      </c>
      <c r="BL177" s="14" t="s">
        <v>172</v>
      </c>
      <c r="BM177" s="155" t="s">
        <v>253</v>
      </c>
    </row>
    <row r="178" spans="1:65" s="2" customFormat="1" ht="16.5" customHeight="1">
      <c r="A178" s="26"/>
      <c r="B178" s="144"/>
      <c r="C178" s="158" t="s">
        <v>254</v>
      </c>
      <c r="D178" s="158" t="s">
        <v>169</v>
      </c>
      <c r="E178" s="159" t="s">
        <v>597</v>
      </c>
      <c r="F178" s="160" t="s">
        <v>598</v>
      </c>
      <c r="G178" s="161" t="s">
        <v>308</v>
      </c>
      <c r="H178" s="162">
        <v>2</v>
      </c>
      <c r="I178" s="162"/>
      <c r="J178" s="162">
        <f t="shared" si="10"/>
        <v>0</v>
      </c>
      <c r="K178" s="163"/>
      <c r="L178" s="164"/>
      <c r="M178" s="165" t="s">
        <v>1</v>
      </c>
      <c r="N178" s="166" t="s">
        <v>35</v>
      </c>
      <c r="O178" s="153">
        <v>0</v>
      </c>
      <c r="P178" s="153">
        <f t="shared" si="11"/>
        <v>0</v>
      </c>
      <c r="Q178" s="153">
        <v>0</v>
      </c>
      <c r="R178" s="153">
        <f t="shared" si="12"/>
        <v>0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195</v>
      </c>
      <c r="AT178" s="155" t="s">
        <v>169</v>
      </c>
      <c r="AU178" s="155" t="s">
        <v>146</v>
      </c>
      <c r="AY178" s="14" t="s">
        <v>139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146</v>
      </c>
      <c r="BK178" s="157">
        <f t="shared" si="19"/>
        <v>0</v>
      </c>
      <c r="BL178" s="14" t="s">
        <v>172</v>
      </c>
      <c r="BM178" s="155" t="s">
        <v>257</v>
      </c>
    </row>
    <row r="179" spans="1:65" s="2" customFormat="1" ht="16.5" customHeight="1">
      <c r="A179" s="26"/>
      <c r="B179" s="144"/>
      <c r="C179" s="158" t="s">
        <v>195</v>
      </c>
      <c r="D179" s="158" t="s">
        <v>169</v>
      </c>
      <c r="E179" s="159" t="s">
        <v>599</v>
      </c>
      <c r="F179" s="160" t="s">
        <v>600</v>
      </c>
      <c r="G179" s="161" t="s">
        <v>308</v>
      </c>
      <c r="H179" s="162">
        <v>2</v>
      </c>
      <c r="I179" s="162"/>
      <c r="J179" s="162">
        <f t="shared" si="10"/>
        <v>0</v>
      </c>
      <c r="K179" s="163"/>
      <c r="L179" s="164"/>
      <c r="M179" s="165" t="s">
        <v>1</v>
      </c>
      <c r="N179" s="166" t="s">
        <v>35</v>
      </c>
      <c r="O179" s="153">
        <v>0</v>
      </c>
      <c r="P179" s="153">
        <f t="shared" si="11"/>
        <v>0</v>
      </c>
      <c r="Q179" s="153">
        <v>0</v>
      </c>
      <c r="R179" s="153">
        <f t="shared" si="12"/>
        <v>0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195</v>
      </c>
      <c r="AT179" s="155" t="s">
        <v>169</v>
      </c>
      <c r="AU179" s="155" t="s">
        <v>146</v>
      </c>
      <c r="AY179" s="14" t="s">
        <v>139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146</v>
      </c>
      <c r="BK179" s="157">
        <f t="shared" si="19"/>
        <v>0</v>
      </c>
      <c r="BL179" s="14" t="s">
        <v>172</v>
      </c>
      <c r="BM179" s="155" t="s">
        <v>260</v>
      </c>
    </row>
    <row r="180" spans="1:65" s="2" customFormat="1" ht="16.5" customHeight="1">
      <c r="A180" s="26"/>
      <c r="B180" s="144"/>
      <c r="C180" s="158" t="s">
        <v>261</v>
      </c>
      <c r="D180" s="158" t="s">
        <v>169</v>
      </c>
      <c r="E180" s="159" t="s">
        <v>601</v>
      </c>
      <c r="F180" s="160" t="s">
        <v>602</v>
      </c>
      <c r="G180" s="161" t="s">
        <v>308</v>
      </c>
      <c r="H180" s="162">
        <v>2</v>
      </c>
      <c r="I180" s="162"/>
      <c r="J180" s="162">
        <f t="shared" si="10"/>
        <v>0</v>
      </c>
      <c r="K180" s="163"/>
      <c r="L180" s="164"/>
      <c r="M180" s="165" t="s">
        <v>1</v>
      </c>
      <c r="N180" s="166" t="s">
        <v>35</v>
      </c>
      <c r="O180" s="153">
        <v>0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195</v>
      </c>
      <c r="AT180" s="155" t="s">
        <v>169</v>
      </c>
      <c r="AU180" s="155" t="s">
        <v>146</v>
      </c>
      <c r="AY180" s="14" t="s">
        <v>139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146</v>
      </c>
      <c r="BK180" s="157">
        <f t="shared" si="19"/>
        <v>0</v>
      </c>
      <c r="BL180" s="14" t="s">
        <v>172</v>
      </c>
      <c r="BM180" s="155" t="s">
        <v>264</v>
      </c>
    </row>
    <row r="181" spans="1:65" s="2" customFormat="1" ht="16.5" customHeight="1">
      <c r="A181" s="26"/>
      <c r="B181" s="144"/>
      <c r="C181" s="158" t="s">
        <v>199</v>
      </c>
      <c r="D181" s="158" t="s">
        <v>169</v>
      </c>
      <c r="E181" s="159" t="s">
        <v>603</v>
      </c>
      <c r="F181" s="160" t="s">
        <v>604</v>
      </c>
      <c r="G181" s="161" t="s">
        <v>308</v>
      </c>
      <c r="H181" s="162">
        <v>2</v>
      </c>
      <c r="I181" s="162"/>
      <c r="J181" s="162">
        <f t="shared" si="10"/>
        <v>0</v>
      </c>
      <c r="K181" s="163"/>
      <c r="L181" s="164"/>
      <c r="M181" s="165" t="s">
        <v>1</v>
      </c>
      <c r="N181" s="166" t="s">
        <v>35</v>
      </c>
      <c r="O181" s="153">
        <v>0</v>
      </c>
      <c r="P181" s="153">
        <f t="shared" si="11"/>
        <v>0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195</v>
      </c>
      <c r="AT181" s="155" t="s">
        <v>169</v>
      </c>
      <c r="AU181" s="155" t="s">
        <v>146</v>
      </c>
      <c r="AY181" s="14" t="s">
        <v>139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146</v>
      </c>
      <c r="BK181" s="157">
        <f t="shared" si="19"/>
        <v>0</v>
      </c>
      <c r="BL181" s="14" t="s">
        <v>172</v>
      </c>
      <c r="BM181" s="155" t="s">
        <v>269</v>
      </c>
    </row>
    <row r="182" spans="1:65" s="2" customFormat="1" ht="16.5" customHeight="1">
      <c r="A182" s="26"/>
      <c r="B182" s="144"/>
      <c r="C182" s="158" t="s">
        <v>273</v>
      </c>
      <c r="D182" s="158" t="s">
        <v>169</v>
      </c>
      <c r="E182" s="159" t="s">
        <v>605</v>
      </c>
      <c r="F182" s="160" t="s">
        <v>606</v>
      </c>
      <c r="G182" s="161" t="s">
        <v>308</v>
      </c>
      <c r="H182" s="162">
        <v>2</v>
      </c>
      <c r="I182" s="162"/>
      <c r="J182" s="162">
        <f t="shared" si="10"/>
        <v>0</v>
      </c>
      <c r="K182" s="163"/>
      <c r="L182" s="164"/>
      <c r="M182" s="165" t="s">
        <v>1</v>
      </c>
      <c r="N182" s="166" t="s">
        <v>35</v>
      </c>
      <c r="O182" s="153">
        <v>0</v>
      </c>
      <c r="P182" s="153">
        <f t="shared" si="11"/>
        <v>0</v>
      </c>
      <c r="Q182" s="153">
        <v>0</v>
      </c>
      <c r="R182" s="153">
        <f t="shared" si="12"/>
        <v>0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195</v>
      </c>
      <c r="AT182" s="155" t="s">
        <v>169</v>
      </c>
      <c r="AU182" s="155" t="s">
        <v>146</v>
      </c>
      <c r="AY182" s="14" t="s">
        <v>139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146</v>
      </c>
      <c r="BK182" s="157">
        <f t="shared" si="19"/>
        <v>0</v>
      </c>
      <c r="BL182" s="14" t="s">
        <v>172</v>
      </c>
      <c r="BM182" s="155" t="s">
        <v>276</v>
      </c>
    </row>
    <row r="183" spans="1:65" s="2" customFormat="1" ht="16.5" customHeight="1">
      <c r="A183" s="26"/>
      <c r="B183" s="144"/>
      <c r="C183" s="158" t="s">
        <v>203</v>
      </c>
      <c r="D183" s="158" t="s">
        <v>169</v>
      </c>
      <c r="E183" s="159" t="s">
        <v>607</v>
      </c>
      <c r="F183" s="160" t="s">
        <v>608</v>
      </c>
      <c r="G183" s="161" t="s">
        <v>308</v>
      </c>
      <c r="H183" s="162">
        <v>2</v>
      </c>
      <c r="I183" s="162"/>
      <c r="J183" s="162">
        <f t="shared" si="10"/>
        <v>0</v>
      </c>
      <c r="K183" s="163"/>
      <c r="L183" s="164"/>
      <c r="M183" s="165" t="s">
        <v>1</v>
      </c>
      <c r="N183" s="166" t="s">
        <v>35</v>
      </c>
      <c r="O183" s="153">
        <v>0</v>
      </c>
      <c r="P183" s="153">
        <f t="shared" si="11"/>
        <v>0</v>
      </c>
      <c r="Q183" s="153">
        <v>0</v>
      </c>
      <c r="R183" s="153">
        <f t="shared" si="12"/>
        <v>0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195</v>
      </c>
      <c r="AT183" s="155" t="s">
        <v>169</v>
      </c>
      <c r="AU183" s="155" t="s">
        <v>146</v>
      </c>
      <c r="AY183" s="14" t="s">
        <v>139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146</v>
      </c>
      <c r="BK183" s="157">
        <f t="shared" si="19"/>
        <v>0</v>
      </c>
      <c r="BL183" s="14" t="s">
        <v>172</v>
      </c>
      <c r="BM183" s="155" t="s">
        <v>337</v>
      </c>
    </row>
    <row r="184" spans="1:65" s="2" customFormat="1" ht="16.5" customHeight="1">
      <c r="A184" s="26"/>
      <c r="B184" s="144"/>
      <c r="C184" s="158" t="s">
        <v>409</v>
      </c>
      <c r="D184" s="158" t="s">
        <v>169</v>
      </c>
      <c r="E184" s="159" t="s">
        <v>609</v>
      </c>
      <c r="F184" s="160" t="s">
        <v>610</v>
      </c>
      <c r="G184" s="161" t="s">
        <v>308</v>
      </c>
      <c r="H184" s="162">
        <v>2</v>
      </c>
      <c r="I184" s="162"/>
      <c r="J184" s="162">
        <f t="shared" si="10"/>
        <v>0</v>
      </c>
      <c r="K184" s="163"/>
      <c r="L184" s="164"/>
      <c r="M184" s="165" t="s">
        <v>1</v>
      </c>
      <c r="N184" s="166" t="s">
        <v>35</v>
      </c>
      <c r="O184" s="153">
        <v>0</v>
      </c>
      <c r="P184" s="153">
        <f t="shared" si="11"/>
        <v>0</v>
      </c>
      <c r="Q184" s="153">
        <v>0</v>
      </c>
      <c r="R184" s="153">
        <f t="shared" si="12"/>
        <v>0</v>
      </c>
      <c r="S184" s="153">
        <v>0</v>
      </c>
      <c r="T184" s="154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195</v>
      </c>
      <c r="AT184" s="155" t="s">
        <v>169</v>
      </c>
      <c r="AU184" s="155" t="s">
        <v>146</v>
      </c>
      <c r="AY184" s="14" t="s">
        <v>139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146</v>
      </c>
      <c r="BK184" s="157">
        <f t="shared" si="19"/>
        <v>0</v>
      </c>
      <c r="BL184" s="14" t="s">
        <v>172</v>
      </c>
      <c r="BM184" s="155" t="s">
        <v>611</v>
      </c>
    </row>
    <row r="185" spans="1:65" s="2" customFormat="1" ht="16.5" customHeight="1">
      <c r="A185" s="26"/>
      <c r="B185" s="144"/>
      <c r="C185" s="158" t="s">
        <v>207</v>
      </c>
      <c r="D185" s="158" t="s">
        <v>169</v>
      </c>
      <c r="E185" s="159" t="s">
        <v>612</v>
      </c>
      <c r="F185" s="160" t="s">
        <v>613</v>
      </c>
      <c r="G185" s="161" t="s">
        <v>308</v>
      </c>
      <c r="H185" s="162">
        <v>2</v>
      </c>
      <c r="I185" s="162"/>
      <c r="J185" s="162">
        <f t="shared" si="10"/>
        <v>0</v>
      </c>
      <c r="K185" s="163"/>
      <c r="L185" s="164"/>
      <c r="M185" s="165" t="s">
        <v>1</v>
      </c>
      <c r="N185" s="166" t="s">
        <v>35</v>
      </c>
      <c r="O185" s="153">
        <v>0</v>
      </c>
      <c r="P185" s="153">
        <f t="shared" si="11"/>
        <v>0</v>
      </c>
      <c r="Q185" s="153">
        <v>0</v>
      </c>
      <c r="R185" s="153">
        <f t="shared" si="12"/>
        <v>0</v>
      </c>
      <c r="S185" s="153">
        <v>0</v>
      </c>
      <c r="T185" s="154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195</v>
      </c>
      <c r="AT185" s="155" t="s">
        <v>169</v>
      </c>
      <c r="AU185" s="155" t="s">
        <v>146</v>
      </c>
      <c r="AY185" s="14" t="s">
        <v>139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4" t="s">
        <v>146</v>
      </c>
      <c r="BK185" s="157">
        <f t="shared" si="19"/>
        <v>0</v>
      </c>
      <c r="BL185" s="14" t="s">
        <v>172</v>
      </c>
      <c r="BM185" s="155" t="s">
        <v>614</v>
      </c>
    </row>
    <row r="186" spans="1:65" s="2" customFormat="1" ht="16.5" customHeight="1">
      <c r="A186" s="26"/>
      <c r="B186" s="144"/>
      <c r="C186" s="158" t="s">
        <v>419</v>
      </c>
      <c r="D186" s="158" t="s">
        <v>169</v>
      </c>
      <c r="E186" s="159" t="s">
        <v>615</v>
      </c>
      <c r="F186" s="160" t="s">
        <v>616</v>
      </c>
      <c r="G186" s="161" t="s">
        <v>308</v>
      </c>
      <c r="H186" s="162">
        <v>4</v>
      </c>
      <c r="I186" s="162"/>
      <c r="J186" s="162">
        <f t="shared" si="10"/>
        <v>0</v>
      </c>
      <c r="K186" s="163"/>
      <c r="L186" s="164"/>
      <c r="M186" s="165" t="s">
        <v>1</v>
      </c>
      <c r="N186" s="166" t="s">
        <v>35</v>
      </c>
      <c r="O186" s="153">
        <v>0</v>
      </c>
      <c r="P186" s="153">
        <f t="shared" si="11"/>
        <v>0</v>
      </c>
      <c r="Q186" s="153">
        <v>0</v>
      </c>
      <c r="R186" s="153">
        <f t="shared" si="12"/>
        <v>0</v>
      </c>
      <c r="S186" s="153">
        <v>0</v>
      </c>
      <c r="T186" s="154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195</v>
      </c>
      <c r="AT186" s="155" t="s">
        <v>169</v>
      </c>
      <c r="AU186" s="155" t="s">
        <v>146</v>
      </c>
      <c r="AY186" s="14" t="s">
        <v>139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4" t="s">
        <v>146</v>
      </c>
      <c r="BK186" s="157">
        <f t="shared" si="19"/>
        <v>0</v>
      </c>
      <c r="BL186" s="14" t="s">
        <v>172</v>
      </c>
      <c r="BM186" s="155" t="s">
        <v>617</v>
      </c>
    </row>
    <row r="187" spans="1:65" s="2" customFormat="1" ht="16.5" customHeight="1">
      <c r="A187" s="26"/>
      <c r="B187" s="144"/>
      <c r="C187" s="145" t="s">
        <v>210</v>
      </c>
      <c r="D187" s="145" t="s">
        <v>141</v>
      </c>
      <c r="E187" s="146" t="s">
        <v>618</v>
      </c>
      <c r="F187" s="147" t="s">
        <v>619</v>
      </c>
      <c r="G187" s="148" t="s">
        <v>202</v>
      </c>
      <c r="H187" s="149">
        <v>25</v>
      </c>
      <c r="I187" s="149"/>
      <c r="J187" s="149">
        <f t="shared" si="10"/>
        <v>0</v>
      </c>
      <c r="K187" s="150"/>
      <c r="L187" s="27"/>
      <c r="M187" s="151" t="s">
        <v>1</v>
      </c>
      <c r="N187" s="152" t="s">
        <v>35</v>
      </c>
      <c r="O187" s="153">
        <v>0</v>
      </c>
      <c r="P187" s="153">
        <f t="shared" si="11"/>
        <v>0</v>
      </c>
      <c r="Q187" s="153">
        <v>0</v>
      </c>
      <c r="R187" s="153">
        <f t="shared" si="12"/>
        <v>0</v>
      </c>
      <c r="S187" s="153">
        <v>0</v>
      </c>
      <c r="T187" s="154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172</v>
      </c>
      <c r="AT187" s="155" t="s">
        <v>141</v>
      </c>
      <c r="AU187" s="155" t="s">
        <v>146</v>
      </c>
      <c r="AY187" s="14" t="s">
        <v>139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4" t="s">
        <v>146</v>
      </c>
      <c r="BK187" s="157">
        <f t="shared" si="19"/>
        <v>0</v>
      </c>
      <c r="BL187" s="14" t="s">
        <v>172</v>
      </c>
      <c r="BM187" s="155" t="s">
        <v>620</v>
      </c>
    </row>
    <row r="188" spans="1:65" s="2" customFormat="1" ht="21.75" customHeight="1">
      <c r="A188" s="26"/>
      <c r="B188" s="144"/>
      <c r="C188" s="158" t="s">
        <v>426</v>
      </c>
      <c r="D188" s="158" t="s">
        <v>169</v>
      </c>
      <c r="E188" s="159" t="s">
        <v>621</v>
      </c>
      <c r="F188" s="160" t="s">
        <v>972</v>
      </c>
      <c r="G188" s="161" t="s">
        <v>202</v>
      </c>
      <c r="H188" s="162">
        <v>25</v>
      </c>
      <c r="I188" s="162"/>
      <c r="J188" s="162">
        <f t="shared" si="10"/>
        <v>0</v>
      </c>
      <c r="K188" s="163"/>
      <c r="L188" s="164"/>
      <c r="M188" s="165" t="s">
        <v>1</v>
      </c>
      <c r="N188" s="166" t="s">
        <v>35</v>
      </c>
      <c r="O188" s="153">
        <v>0</v>
      </c>
      <c r="P188" s="153">
        <f t="shared" si="11"/>
        <v>0</v>
      </c>
      <c r="Q188" s="153">
        <v>0</v>
      </c>
      <c r="R188" s="153">
        <f t="shared" si="12"/>
        <v>0</v>
      </c>
      <c r="S188" s="153">
        <v>0</v>
      </c>
      <c r="T188" s="154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195</v>
      </c>
      <c r="AT188" s="155" t="s">
        <v>169</v>
      </c>
      <c r="AU188" s="155" t="s">
        <v>146</v>
      </c>
      <c r="AY188" s="14" t="s">
        <v>139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4" t="s">
        <v>146</v>
      </c>
      <c r="BK188" s="157">
        <f t="shared" si="19"/>
        <v>0</v>
      </c>
      <c r="BL188" s="14" t="s">
        <v>172</v>
      </c>
      <c r="BM188" s="155" t="s">
        <v>622</v>
      </c>
    </row>
    <row r="189" spans="1:65" s="2" customFormat="1" ht="16.5" customHeight="1">
      <c r="A189" s="26"/>
      <c r="B189" s="144"/>
      <c r="C189" s="145" t="s">
        <v>215</v>
      </c>
      <c r="D189" s="145" t="s">
        <v>141</v>
      </c>
      <c r="E189" s="146" t="s">
        <v>623</v>
      </c>
      <c r="F189" s="147" t="s">
        <v>624</v>
      </c>
      <c r="G189" s="148" t="s">
        <v>202</v>
      </c>
      <c r="H189" s="149">
        <v>50</v>
      </c>
      <c r="I189" s="149"/>
      <c r="J189" s="149">
        <f t="shared" si="10"/>
        <v>0</v>
      </c>
      <c r="K189" s="150"/>
      <c r="L189" s="27"/>
      <c r="M189" s="151" t="s">
        <v>1</v>
      </c>
      <c r="N189" s="152" t="s">
        <v>35</v>
      </c>
      <c r="O189" s="153">
        <v>0</v>
      </c>
      <c r="P189" s="153">
        <f t="shared" si="11"/>
        <v>0</v>
      </c>
      <c r="Q189" s="153">
        <v>0</v>
      </c>
      <c r="R189" s="153">
        <f t="shared" si="12"/>
        <v>0</v>
      </c>
      <c r="S189" s="153">
        <v>0</v>
      </c>
      <c r="T189" s="154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172</v>
      </c>
      <c r="AT189" s="155" t="s">
        <v>141</v>
      </c>
      <c r="AU189" s="155" t="s">
        <v>146</v>
      </c>
      <c r="AY189" s="14" t="s">
        <v>139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4" t="s">
        <v>146</v>
      </c>
      <c r="BK189" s="157">
        <f t="shared" si="19"/>
        <v>0</v>
      </c>
      <c r="BL189" s="14" t="s">
        <v>172</v>
      </c>
      <c r="BM189" s="155" t="s">
        <v>625</v>
      </c>
    </row>
    <row r="190" spans="1:65" s="2" customFormat="1" ht="21.75" customHeight="1">
      <c r="A190" s="26"/>
      <c r="B190" s="144"/>
      <c r="C190" s="158" t="s">
        <v>433</v>
      </c>
      <c r="D190" s="158" t="s">
        <v>169</v>
      </c>
      <c r="E190" s="159" t="s">
        <v>626</v>
      </c>
      <c r="F190" s="160" t="s">
        <v>973</v>
      </c>
      <c r="G190" s="161" t="s">
        <v>202</v>
      </c>
      <c r="H190" s="162">
        <v>50</v>
      </c>
      <c r="I190" s="162"/>
      <c r="J190" s="162">
        <f t="shared" si="10"/>
        <v>0</v>
      </c>
      <c r="K190" s="163"/>
      <c r="L190" s="164"/>
      <c r="M190" s="165" t="s">
        <v>1</v>
      </c>
      <c r="N190" s="166" t="s">
        <v>35</v>
      </c>
      <c r="O190" s="153">
        <v>0</v>
      </c>
      <c r="P190" s="153">
        <f t="shared" si="11"/>
        <v>0</v>
      </c>
      <c r="Q190" s="153">
        <v>0</v>
      </c>
      <c r="R190" s="153">
        <f t="shared" si="12"/>
        <v>0</v>
      </c>
      <c r="S190" s="153">
        <v>0</v>
      </c>
      <c r="T190" s="154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195</v>
      </c>
      <c r="AT190" s="155" t="s">
        <v>169</v>
      </c>
      <c r="AU190" s="155" t="s">
        <v>146</v>
      </c>
      <c r="AY190" s="14" t="s">
        <v>139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4" t="s">
        <v>146</v>
      </c>
      <c r="BK190" s="157">
        <f t="shared" si="19"/>
        <v>0</v>
      </c>
      <c r="BL190" s="14" t="s">
        <v>172</v>
      </c>
      <c r="BM190" s="155" t="s">
        <v>627</v>
      </c>
    </row>
    <row r="191" spans="1:65" s="2" customFormat="1" ht="16.5" customHeight="1">
      <c r="A191" s="26"/>
      <c r="B191" s="144"/>
      <c r="C191" s="145" t="s">
        <v>218</v>
      </c>
      <c r="D191" s="145" t="s">
        <v>141</v>
      </c>
      <c r="E191" s="146" t="s">
        <v>628</v>
      </c>
      <c r="F191" s="147" t="s">
        <v>629</v>
      </c>
      <c r="G191" s="148" t="s">
        <v>202</v>
      </c>
      <c r="H191" s="149">
        <v>10</v>
      </c>
      <c r="I191" s="149"/>
      <c r="J191" s="149">
        <f t="shared" si="10"/>
        <v>0</v>
      </c>
      <c r="K191" s="150"/>
      <c r="L191" s="27"/>
      <c r="M191" s="151" t="s">
        <v>1</v>
      </c>
      <c r="N191" s="152" t="s">
        <v>35</v>
      </c>
      <c r="O191" s="153">
        <v>0</v>
      </c>
      <c r="P191" s="153">
        <f t="shared" si="11"/>
        <v>0</v>
      </c>
      <c r="Q191" s="153">
        <v>0</v>
      </c>
      <c r="R191" s="153">
        <f t="shared" si="12"/>
        <v>0</v>
      </c>
      <c r="S191" s="153">
        <v>0</v>
      </c>
      <c r="T191" s="154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172</v>
      </c>
      <c r="AT191" s="155" t="s">
        <v>141</v>
      </c>
      <c r="AU191" s="155" t="s">
        <v>146</v>
      </c>
      <c r="AY191" s="14" t="s">
        <v>139</v>
      </c>
      <c r="BE191" s="156">
        <f t="shared" si="14"/>
        <v>0</v>
      </c>
      <c r="BF191" s="156">
        <f t="shared" si="15"/>
        <v>0</v>
      </c>
      <c r="BG191" s="156">
        <f t="shared" si="16"/>
        <v>0</v>
      </c>
      <c r="BH191" s="156">
        <f t="shared" si="17"/>
        <v>0</v>
      </c>
      <c r="BI191" s="156">
        <f t="shared" si="18"/>
        <v>0</v>
      </c>
      <c r="BJ191" s="14" t="s">
        <v>146</v>
      </c>
      <c r="BK191" s="157">
        <f t="shared" si="19"/>
        <v>0</v>
      </c>
      <c r="BL191" s="14" t="s">
        <v>172</v>
      </c>
      <c r="BM191" s="155" t="s">
        <v>630</v>
      </c>
    </row>
    <row r="192" spans="1:65" s="2" customFormat="1" ht="21.75" customHeight="1">
      <c r="A192" s="26"/>
      <c r="B192" s="144"/>
      <c r="C192" s="158" t="s">
        <v>443</v>
      </c>
      <c r="D192" s="158" t="s">
        <v>169</v>
      </c>
      <c r="E192" s="159" t="s">
        <v>631</v>
      </c>
      <c r="F192" s="160" t="s">
        <v>974</v>
      </c>
      <c r="G192" s="161" t="s">
        <v>202</v>
      </c>
      <c r="H192" s="162">
        <v>10</v>
      </c>
      <c r="I192" s="162"/>
      <c r="J192" s="162">
        <f t="shared" si="10"/>
        <v>0</v>
      </c>
      <c r="K192" s="163"/>
      <c r="L192" s="164"/>
      <c r="M192" s="165" t="s">
        <v>1</v>
      </c>
      <c r="N192" s="166" t="s">
        <v>35</v>
      </c>
      <c r="O192" s="153">
        <v>0</v>
      </c>
      <c r="P192" s="153">
        <f t="shared" si="11"/>
        <v>0</v>
      </c>
      <c r="Q192" s="153">
        <v>0</v>
      </c>
      <c r="R192" s="153">
        <f t="shared" si="12"/>
        <v>0</v>
      </c>
      <c r="S192" s="153">
        <v>0</v>
      </c>
      <c r="T192" s="154">
        <f t="shared" si="1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195</v>
      </c>
      <c r="AT192" s="155" t="s">
        <v>169</v>
      </c>
      <c r="AU192" s="155" t="s">
        <v>146</v>
      </c>
      <c r="AY192" s="14" t="s">
        <v>139</v>
      </c>
      <c r="BE192" s="156">
        <f t="shared" si="14"/>
        <v>0</v>
      </c>
      <c r="BF192" s="156">
        <f t="shared" si="15"/>
        <v>0</v>
      </c>
      <c r="BG192" s="156">
        <f t="shared" si="16"/>
        <v>0</v>
      </c>
      <c r="BH192" s="156">
        <f t="shared" si="17"/>
        <v>0</v>
      </c>
      <c r="BI192" s="156">
        <f t="shared" si="18"/>
        <v>0</v>
      </c>
      <c r="BJ192" s="14" t="s">
        <v>146</v>
      </c>
      <c r="BK192" s="157">
        <f t="shared" si="19"/>
        <v>0</v>
      </c>
      <c r="BL192" s="14" t="s">
        <v>172</v>
      </c>
      <c r="BM192" s="155" t="s">
        <v>632</v>
      </c>
    </row>
    <row r="193" spans="1:65" s="2" customFormat="1" ht="16.5" customHeight="1">
      <c r="A193" s="26"/>
      <c r="B193" s="144"/>
      <c r="C193" s="145" t="s">
        <v>222</v>
      </c>
      <c r="D193" s="145" t="s">
        <v>141</v>
      </c>
      <c r="E193" s="146" t="s">
        <v>633</v>
      </c>
      <c r="F193" s="147" t="s">
        <v>634</v>
      </c>
      <c r="G193" s="148" t="s">
        <v>202</v>
      </c>
      <c r="H193" s="149">
        <v>5</v>
      </c>
      <c r="I193" s="149"/>
      <c r="J193" s="149">
        <f t="shared" si="10"/>
        <v>0</v>
      </c>
      <c r="K193" s="150"/>
      <c r="L193" s="27"/>
      <c r="M193" s="151" t="s">
        <v>1</v>
      </c>
      <c r="N193" s="152" t="s">
        <v>35</v>
      </c>
      <c r="O193" s="153">
        <v>0</v>
      </c>
      <c r="P193" s="153">
        <f t="shared" si="11"/>
        <v>0</v>
      </c>
      <c r="Q193" s="153">
        <v>0</v>
      </c>
      <c r="R193" s="153">
        <f t="shared" si="12"/>
        <v>0</v>
      </c>
      <c r="S193" s="153">
        <v>0</v>
      </c>
      <c r="T193" s="154">
        <f t="shared" si="1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172</v>
      </c>
      <c r="AT193" s="155" t="s">
        <v>141</v>
      </c>
      <c r="AU193" s="155" t="s">
        <v>146</v>
      </c>
      <c r="AY193" s="14" t="s">
        <v>139</v>
      </c>
      <c r="BE193" s="156">
        <f t="shared" si="14"/>
        <v>0</v>
      </c>
      <c r="BF193" s="156">
        <f t="shared" si="15"/>
        <v>0</v>
      </c>
      <c r="BG193" s="156">
        <f t="shared" si="16"/>
        <v>0</v>
      </c>
      <c r="BH193" s="156">
        <f t="shared" si="17"/>
        <v>0</v>
      </c>
      <c r="BI193" s="156">
        <f t="shared" si="18"/>
        <v>0</v>
      </c>
      <c r="BJ193" s="14" t="s">
        <v>146</v>
      </c>
      <c r="BK193" s="157">
        <f t="shared" si="19"/>
        <v>0</v>
      </c>
      <c r="BL193" s="14" t="s">
        <v>172</v>
      </c>
      <c r="BM193" s="155" t="s">
        <v>635</v>
      </c>
    </row>
    <row r="194" spans="1:65" s="2" customFormat="1" ht="21.75" customHeight="1">
      <c r="A194" s="26"/>
      <c r="B194" s="144"/>
      <c r="C194" s="158" t="s">
        <v>447</v>
      </c>
      <c r="D194" s="158" t="s">
        <v>169</v>
      </c>
      <c r="E194" s="159" t="s">
        <v>636</v>
      </c>
      <c r="F194" s="160" t="s">
        <v>975</v>
      </c>
      <c r="G194" s="161" t="s">
        <v>202</v>
      </c>
      <c r="H194" s="162">
        <v>5</v>
      </c>
      <c r="I194" s="162"/>
      <c r="J194" s="162">
        <f t="shared" si="10"/>
        <v>0</v>
      </c>
      <c r="K194" s="163"/>
      <c r="L194" s="164"/>
      <c r="M194" s="165" t="s">
        <v>1</v>
      </c>
      <c r="N194" s="166" t="s">
        <v>35</v>
      </c>
      <c r="O194" s="153">
        <v>0</v>
      </c>
      <c r="P194" s="153">
        <f t="shared" si="11"/>
        <v>0</v>
      </c>
      <c r="Q194" s="153">
        <v>0</v>
      </c>
      <c r="R194" s="153">
        <f t="shared" si="12"/>
        <v>0</v>
      </c>
      <c r="S194" s="153">
        <v>0</v>
      </c>
      <c r="T194" s="154">
        <f t="shared" si="1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195</v>
      </c>
      <c r="AT194" s="155" t="s">
        <v>169</v>
      </c>
      <c r="AU194" s="155" t="s">
        <v>146</v>
      </c>
      <c r="AY194" s="14" t="s">
        <v>139</v>
      </c>
      <c r="BE194" s="156">
        <f t="shared" si="14"/>
        <v>0</v>
      </c>
      <c r="BF194" s="156">
        <f t="shared" si="15"/>
        <v>0</v>
      </c>
      <c r="BG194" s="156">
        <f t="shared" si="16"/>
        <v>0</v>
      </c>
      <c r="BH194" s="156">
        <f t="shared" si="17"/>
        <v>0</v>
      </c>
      <c r="BI194" s="156">
        <f t="shared" si="18"/>
        <v>0</v>
      </c>
      <c r="BJ194" s="14" t="s">
        <v>146</v>
      </c>
      <c r="BK194" s="157">
        <f t="shared" si="19"/>
        <v>0</v>
      </c>
      <c r="BL194" s="14" t="s">
        <v>172</v>
      </c>
      <c r="BM194" s="155" t="s">
        <v>637</v>
      </c>
    </row>
    <row r="195" spans="1:65" s="2" customFormat="1" ht="16.5" customHeight="1">
      <c r="A195" s="26"/>
      <c r="B195" s="144"/>
      <c r="C195" s="145" t="s">
        <v>226</v>
      </c>
      <c r="D195" s="145" t="s">
        <v>141</v>
      </c>
      <c r="E195" s="146" t="s">
        <v>638</v>
      </c>
      <c r="F195" s="147" t="s">
        <v>639</v>
      </c>
      <c r="G195" s="148" t="s">
        <v>202</v>
      </c>
      <c r="H195" s="149">
        <v>25</v>
      </c>
      <c r="I195" s="149"/>
      <c r="J195" s="149">
        <f t="shared" si="10"/>
        <v>0</v>
      </c>
      <c r="K195" s="150"/>
      <c r="L195" s="27"/>
      <c r="M195" s="151" t="s">
        <v>1</v>
      </c>
      <c r="N195" s="152" t="s">
        <v>35</v>
      </c>
      <c r="O195" s="153">
        <v>0</v>
      </c>
      <c r="P195" s="153">
        <f t="shared" si="11"/>
        <v>0</v>
      </c>
      <c r="Q195" s="153">
        <v>0</v>
      </c>
      <c r="R195" s="153">
        <f t="shared" si="12"/>
        <v>0</v>
      </c>
      <c r="S195" s="153">
        <v>0</v>
      </c>
      <c r="T195" s="154">
        <f t="shared" si="1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172</v>
      </c>
      <c r="AT195" s="155" t="s">
        <v>141</v>
      </c>
      <c r="AU195" s="155" t="s">
        <v>146</v>
      </c>
      <c r="AY195" s="14" t="s">
        <v>139</v>
      </c>
      <c r="BE195" s="156">
        <f t="shared" si="14"/>
        <v>0</v>
      </c>
      <c r="BF195" s="156">
        <f t="shared" si="15"/>
        <v>0</v>
      </c>
      <c r="BG195" s="156">
        <f t="shared" si="16"/>
        <v>0</v>
      </c>
      <c r="BH195" s="156">
        <f t="shared" si="17"/>
        <v>0</v>
      </c>
      <c r="BI195" s="156">
        <f t="shared" si="18"/>
        <v>0</v>
      </c>
      <c r="BJ195" s="14" t="s">
        <v>146</v>
      </c>
      <c r="BK195" s="157">
        <f t="shared" si="19"/>
        <v>0</v>
      </c>
      <c r="BL195" s="14" t="s">
        <v>172</v>
      </c>
      <c r="BM195" s="155" t="s">
        <v>640</v>
      </c>
    </row>
    <row r="196" spans="1:65" s="2" customFormat="1" ht="21.75" customHeight="1">
      <c r="A196" s="26"/>
      <c r="B196" s="144"/>
      <c r="C196" s="158" t="s">
        <v>453</v>
      </c>
      <c r="D196" s="158" t="s">
        <v>169</v>
      </c>
      <c r="E196" s="159" t="s">
        <v>641</v>
      </c>
      <c r="F196" s="160" t="s">
        <v>976</v>
      </c>
      <c r="G196" s="161" t="s">
        <v>202</v>
      </c>
      <c r="H196" s="162">
        <v>25</v>
      </c>
      <c r="I196" s="162"/>
      <c r="J196" s="162">
        <f t="shared" si="10"/>
        <v>0</v>
      </c>
      <c r="K196" s="163"/>
      <c r="L196" s="164"/>
      <c r="M196" s="165" t="s">
        <v>1</v>
      </c>
      <c r="N196" s="166" t="s">
        <v>35</v>
      </c>
      <c r="O196" s="153">
        <v>0</v>
      </c>
      <c r="P196" s="153">
        <f t="shared" si="11"/>
        <v>0</v>
      </c>
      <c r="Q196" s="153">
        <v>0</v>
      </c>
      <c r="R196" s="153">
        <f t="shared" si="12"/>
        <v>0</v>
      </c>
      <c r="S196" s="153">
        <v>0</v>
      </c>
      <c r="T196" s="154">
        <f t="shared" si="1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195</v>
      </c>
      <c r="AT196" s="155" t="s">
        <v>169</v>
      </c>
      <c r="AU196" s="155" t="s">
        <v>146</v>
      </c>
      <c r="AY196" s="14" t="s">
        <v>139</v>
      </c>
      <c r="BE196" s="156">
        <f t="shared" si="14"/>
        <v>0</v>
      </c>
      <c r="BF196" s="156">
        <f t="shared" si="15"/>
        <v>0</v>
      </c>
      <c r="BG196" s="156">
        <f t="shared" si="16"/>
        <v>0</v>
      </c>
      <c r="BH196" s="156">
        <f t="shared" si="17"/>
        <v>0</v>
      </c>
      <c r="BI196" s="156">
        <f t="shared" si="18"/>
        <v>0</v>
      </c>
      <c r="BJ196" s="14" t="s">
        <v>146</v>
      </c>
      <c r="BK196" s="157">
        <f t="shared" si="19"/>
        <v>0</v>
      </c>
      <c r="BL196" s="14" t="s">
        <v>172</v>
      </c>
      <c r="BM196" s="155" t="s">
        <v>642</v>
      </c>
    </row>
    <row r="197" spans="1:65" s="2" customFormat="1" ht="16.5" customHeight="1">
      <c r="A197" s="26"/>
      <c r="B197" s="144"/>
      <c r="C197" s="145" t="s">
        <v>230</v>
      </c>
      <c r="D197" s="145" t="s">
        <v>141</v>
      </c>
      <c r="E197" s="146" t="s">
        <v>643</v>
      </c>
      <c r="F197" s="147" t="s">
        <v>644</v>
      </c>
      <c r="G197" s="148" t="s">
        <v>202</v>
      </c>
      <c r="H197" s="149">
        <v>25</v>
      </c>
      <c r="I197" s="149"/>
      <c r="J197" s="149">
        <f t="shared" si="10"/>
        <v>0</v>
      </c>
      <c r="K197" s="150"/>
      <c r="L197" s="27"/>
      <c r="M197" s="151" t="s">
        <v>1</v>
      </c>
      <c r="N197" s="152" t="s">
        <v>35</v>
      </c>
      <c r="O197" s="153">
        <v>0</v>
      </c>
      <c r="P197" s="153">
        <f t="shared" si="11"/>
        <v>0</v>
      </c>
      <c r="Q197" s="153">
        <v>0</v>
      </c>
      <c r="R197" s="153">
        <f t="shared" si="12"/>
        <v>0</v>
      </c>
      <c r="S197" s="153">
        <v>0</v>
      </c>
      <c r="T197" s="154">
        <f t="shared" si="1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172</v>
      </c>
      <c r="AT197" s="155" t="s">
        <v>141</v>
      </c>
      <c r="AU197" s="155" t="s">
        <v>146</v>
      </c>
      <c r="AY197" s="14" t="s">
        <v>139</v>
      </c>
      <c r="BE197" s="156">
        <f t="shared" si="14"/>
        <v>0</v>
      </c>
      <c r="BF197" s="156">
        <f t="shared" si="15"/>
        <v>0</v>
      </c>
      <c r="BG197" s="156">
        <f t="shared" si="16"/>
        <v>0</v>
      </c>
      <c r="BH197" s="156">
        <f t="shared" si="17"/>
        <v>0</v>
      </c>
      <c r="BI197" s="156">
        <f t="shared" si="18"/>
        <v>0</v>
      </c>
      <c r="BJ197" s="14" t="s">
        <v>146</v>
      </c>
      <c r="BK197" s="157">
        <f t="shared" si="19"/>
        <v>0</v>
      </c>
      <c r="BL197" s="14" t="s">
        <v>172</v>
      </c>
      <c r="BM197" s="155" t="s">
        <v>645</v>
      </c>
    </row>
    <row r="198" spans="1:65" s="2" customFormat="1" ht="21.75" customHeight="1">
      <c r="A198" s="26"/>
      <c r="B198" s="144"/>
      <c r="C198" s="158" t="s">
        <v>460</v>
      </c>
      <c r="D198" s="158" t="s">
        <v>169</v>
      </c>
      <c r="E198" s="159" t="s">
        <v>646</v>
      </c>
      <c r="F198" s="160" t="s">
        <v>977</v>
      </c>
      <c r="G198" s="161" t="s">
        <v>202</v>
      </c>
      <c r="H198" s="162">
        <v>25</v>
      </c>
      <c r="I198" s="162"/>
      <c r="J198" s="162">
        <f t="shared" si="10"/>
        <v>0</v>
      </c>
      <c r="K198" s="163"/>
      <c r="L198" s="164"/>
      <c r="M198" s="165" t="s">
        <v>1</v>
      </c>
      <c r="N198" s="166" t="s">
        <v>35</v>
      </c>
      <c r="O198" s="153">
        <v>0</v>
      </c>
      <c r="P198" s="153">
        <f t="shared" si="11"/>
        <v>0</v>
      </c>
      <c r="Q198" s="153">
        <v>0</v>
      </c>
      <c r="R198" s="153">
        <f t="shared" si="12"/>
        <v>0</v>
      </c>
      <c r="S198" s="153">
        <v>0</v>
      </c>
      <c r="T198" s="154">
        <f t="shared" si="1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195</v>
      </c>
      <c r="AT198" s="155" t="s">
        <v>169</v>
      </c>
      <c r="AU198" s="155" t="s">
        <v>146</v>
      </c>
      <c r="AY198" s="14" t="s">
        <v>139</v>
      </c>
      <c r="BE198" s="156">
        <f t="shared" si="14"/>
        <v>0</v>
      </c>
      <c r="BF198" s="156">
        <f t="shared" si="15"/>
        <v>0</v>
      </c>
      <c r="BG198" s="156">
        <f t="shared" si="16"/>
        <v>0</v>
      </c>
      <c r="BH198" s="156">
        <f t="shared" si="17"/>
        <v>0</v>
      </c>
      <c r="BI198" s="156">
        <f t="shared" si="18"/>
        <v>0</v>
      </c>
      <c r="BJ198" s="14" t="s">
        <v>146</v>
      </c>
      <c r="BK198" s="157">
        <f t="shared" si="19"/>
        <v>0</v>
      </c>
      <c r="BL198" s="14" t="s">
        <v>172</v>
      </c>
      <c r="BM198" s="155" t="s">
        <v>647</v>
      </c>
    </row>
    <row r="199" spans="1:65" s="2" customFormat="1" ht="16.5" customHeight="1">
      <c r="A199" s="26"/>
      <c r="B199" s="144"/>
      <c r="C199" s="145" t="s">
        <v>233</v>
      </c>
      <c r="D199" s="145" t="s">
        <v>141</v>
      </c>
      <c r="E199" s="146" t="s">
        <v>648</v>
      </c>
      <c r="F199" s="147" t="s">
        <v>649</v>
      </c>
      <c r="G199" s="148" t="s">
        <v>308</v>
      </c>
      <c r="H199" s="149">
        <v>1</v>
      </c>
      <c r="I199" s="149"/>
      <c r="J199" s="149">
        <f t="shared" si="10"/>
        <v>0</v>
      </c>
      <c r="K199" s="150"/>
      <c r="L199" s="27"/>
      <c r="M199" s="151" t="s">
        <v>1</v>
      </c>
      <c r="N199" s="152" t="s">
        <v>35</v>
      </c>
      <c r="O199" s="153">
        <v>0</v>
      </c>
      <c r="P199" s="153">
        <f t="shared" si="11"/>
        <v>0</v>
      </c>
      <c r="Q199" s="153">
        <v>0</v>
      </c>
      <c r="R199" s="153">
        <f t="shared" si="12"/>
        <v>0</v>
      </c>
      <c r="S199" s="153">
        <v>0</v>
      </c>
      <c r="T199" s="154">
        <f t="shared" si="1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172</v>
      </c>
      <c r="AT199" s="155" t="s">
        <v>141</v>
      </c>
      <c r="AU199" s="155" t="s">
        <v>146</v>
      </c>
      <c r="AY199" s="14" t="s">
        <v>139</v>
      </c>
      <c r="BE199" s="156">
        <f t="shared" si="14"/>
        <v>0</v>
      </c>
      <c r="BF199" s="156">
        <f t="shared" si="15"/>
        <v>0</v>
      </c>
      <c r="BG199" s="156">
        <f t="shared" si="16"/>
        <v>0</v>
      </c>
      <c r="BH199" s="156">
        <f t="shared" si="17"/>
        <v>0</v>
      </c>
      <c r="BI199" s="156">
        <f t="shared" si="18"/>
        <v>0</v>
      </c>
      <c r="BJ199" s="14" t="s">
        <v>146</v>
      </c>
      <c r="BK199" s="157">
        <f t="shared" si="19"/>
        <v>0</v>
      </c>
      <c r="BL199" s="14" t="s">
        <v>172</v>
      </c>
      <c r="BM199" s="155" t="s">
        <v>650</v>
      </c>
    </row>
    <row r="200" spans="1:65" s="2" customFormat="1" ht="21.75" customHeight="1">
      <c r="A200" s="26"/>
      <c r="B200" s="144"/>
      <c r="C200" s="158" t="s">
        <v>467</v>
      </c>
      <c r="D200" s="158" t="s">
        <v>169</v>
      </c>
      <c r="E200" s="159" t="s">
        <v>651</v>
      </c>
      <c r="F200" s="160" t="s">
        <v>978</v>
      </c>
      <c r="G200" s="161" t="s">
        <v>308</v>
      </c>
      <c r="H200" s="162">
        <v>1</v>
      </c>
      <c r="I200" s="162"/>
      <c r="J200" s="162">
        <f t="shared" si="10"/>
        <v>0</v>
      </c>
      <c r="K200" s="163"/>
      <c r="L200" s="164"/>
      <c r="M200" s="165" t="s">
        <v>1</v>
      </c>
      <c r="N200" s="166" t="s">
        <v>35</v>
      </c>
      <c r="O200" s="153">
        <v>0</v>
      </c>
      <c r="P200" s="153">
        <f t="shared" si="11"/>
        <v>0</v>
      </c>
      <c r="Q200" s="153">
        <v>0</v>
      </c>
      <c r="R200" s="153">
        <f t="shared" si="12"/>
        <v>0</v>
      </c>
      <c r="S200" s="153">
        <v>0</v>
      </c>
      <c r="T200" s="154">
        <f t="shared" si="1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195</v>
      </c>
      <c r="AT200" s="155" t="s">
        <v>169</v>
      </c>
      <c r="AU200" s="155" t="s">
        <v>146</v>
      </c>
      <c r="AY200" s="14" t="s">
        <v>139</v>
      </c>
      <c r="BE200" s="156">
        <f t="shared" si="14"/>
        <v>0</v>
      </c>
      <c r="BF200" s="156">
        <f t="shared" si="15"/>
        <v>0</v>
      </c>
      <c r="BG200" s="156">
        <f t="shared" si="16"/>
        <v>0</v>
      </c>
      <c r="BH200" s="156">
        <f t="shared" si="17"/>
        <v>0</v>
      </c>
      <c r="BI200" s="156">
        <f t="shared" si="18"/>
        <v>0</v>
      </c>
      <c r="BJ200" s="14" t="s">
        <v>146</v>
      </c>
      <c r="BK200" s="157">
        <f t="shared" si="19"/>
        <v>0</v>
      </c>
      <c r="BL200" s="14" t="s">
        <v>172</v>
      </c>
      <c r="BM200" s="155" t="s">
        <v>652</v>
      </c>
    </row>
    <row r="201" spans="1:65" s="2" customFormat="1" ht="19.2">
      <c r="A201" s="26"/>
      <c r="B201" s="27"/>
      <c r="C201" s="26"/>
      <c r="D201" s="171" t="s">
        <v>375</v>
      </c>
      <c r="E201" s="26"/>
      <c r="F201" s="172" t="s">
        <v>564</v>
      </c>
      <c r="G201" s="26"/>
      <c r="H201" s="26"/>
      <c r="I201" s="26"/>
      <c r="J201" s="26"/>
      <c r="K201" s="26"/>
      <c r="L201" s="27"/>
      <c r="M201" s="173"/>
      <c r="N201" s="174"/>
      <c r="O201" s="55"/>
      <c r="P201" s="55"/>
      <c r="Q201" s="55"/>
      <c r="R201" s="55"/>
      <c r="S201" s="55"/>
      <c r="T201" s="5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T201" s="14" t="s">
        <v>375</v>
      </c>
      <c r="AU201" s="14" t="s">
        <v>146</v>
      </c>
    </row>
    <row r="202" spans="1:65" s="2" customFormat="1" ht="24.15" customHeight="1">
      <c r="A202" s="26"/>
      <c r="B202" s="144"/>
      <c r="C202" s="145" t="s">
        <v>237</v>
      </c>
      <c r="D202" s="145" t="s">
        <v>141</v>
      </c>
      <c r="E202" s="146" t="s">
        <v>653</v>
      </c>
      <c r="F202" s="147" t="s">
        <v>654</v>
      </c>
      <c r="G202" s="148" t="s">
        <v>225</v>
      </c>
      <c r="H202" s="149">
        <v>0.16500000000000001</v>
      </c>
      <c r="I202" s="149"/>
      <c r="J202" s="149">
        <f>ROUND(I202*H202,3)</f>
        <v>0</v>
      </c>
      <c r="K202" s="150"/>
      <c r="L202" s="27"/>
      <c r="M202" s="151" t="s">
        <v>1</v>
      </c>
      <c r="N202" s="152" t="s">
        <v>35</v>
      </c>
      <c r="O202" s="153">
        <v>0</v>
      </c>
      <c r="P202" s="153">
        <f>O202*H202</f>
        <v>0</v>
      </c>
      <c r="Q202" s="153">
        <v>0</v>
      </c>
      <c r="R202" s="153">
        <f>Q202*H202</f>
        <v>0</v>
      </c>
      <c r="S202" s="153">
        <v>0</v>
      </c>
      <c r="T202" s="154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172</v>
      </c>
      <c r="AT202" s="155" t="s">
        <v>141</v>
      </c>
      <c r="AU202" s="155" t="s">
        <v>146</v>
      </c>
      <c r="AY202" s="14" t="s">
        <v>139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4" t="s">
        <v>146</v>
      </c>
      <c r="BK202" s="157">
        <f>ROUND(I202*H202,3)</f>
        <v>0</v>
      </c>
      <c r="BL202" s="14" t="s">
        <v>172</v>
      </c>
      <c r="BM202" s="155" t="s">
        <v>655</v>
      </c>
    </row>
    <row r="203" spans="1:65" s="12" customFormat="1" ht="22.95" customHeight="1">
      <c r="B203" s="132"/>
      <c r="D203" s="133" t="s">
        <v>68</v>
      </c>
      <c r="E203" s="142" t="s">
        <v>656</v>
      </c>
      <c r="F203" s="142" t="s">
        <v>657</v>
      </c>
      <c r="J203" s="143">
        <f>BK203</f>
        <v>0</v>
      </c>
      <c r="L203" s="132"/>
      <c r="M203" s="136"/>
      <c r="N203" s="137"/>
      <c r="O203" s="137"/>
      <c r="P203" s="138">
        <f>SUM(P204:P213)</f>
        <v>0</v>
      </c>
      <c r="Q203" s="137"/>
      <c r="R203" s="138">
        <f>SUM(R204:R213)</f>
        <v>0</v>
      </c>
      <c r="S203" s="137"/>
      <c r="T203" s="139">
        <f>SUM(T204:T213)</f>
        <v>0</v>
      </c>
      <c r="AR203" s="133" t="s">
        <v>146</v>
      </c>
      <c r="AT203" s="140" t="s">
        <v>68</v>
      </c>
      <c r="AU203" s="140" t="s">
        <v>77</v>
      </c>
      <c r="AY203" s="133" t="s">
        <v>139</v>
      </c>
      <c r="BK203" s="141">
        <f>SUM(BK204:BK213)</f>
        <v>0</v>
      </c>
    </row>
    <row r="204" spans="1:65" s="2" customFormat="1" ht="16.5" customHeight="1">
      <c r="A204" s="26"/>
      <c r="B204" s="144"/>
      <c r="C204" s="145" t="s">
        <v>399</v>
      </c>
      <c r="D204" s="145" t="s">
        <v>141</v>
      </c>
      <c r="E204" s="146" t="s">
        <v>658</v>
      </c>
      <c r="F204" s="147" t="s">
        <v>659</v>
      </c>
      <c r="G204" s="148" t="s">
        <v>308</v>
      </c>
      <c r="H204" s="149">
        <v>26</v>
      </c>
      <c r="I204" s="149"/>
      <c r="J204" s="149">
        <f t="shared" ref="J204:J213" si="20">ROUND(I204*H204,3)</f>
        <v>0</v>
      </c>
      <c r="K204" s="150"/>
      <c r="L204" s="27"/>
      <c r="M204" s="151" t="s">
        <v>1</v>
      </c>
      <c r="N204" s="152" t="s">
        <v>35</v>
      </c>
      <c r="O204" s="153">
        <v>0</v>
      </c>
      <c r="P204" s="153">
        <f t="shared" ref="P204:P213" si="21">O204*H204</f>
        <v>0</v>
      </c>
      <c r="Q204" s="153">
        <v>0</v>
      </c>
      <c r="R204" s="153">
        <f t="shared" ref="R204:R213" si="22">Q204*H204</f>
        <v>0</v>
      </c>
      <c r="S204" s="153">
        <v>0</v>
      </c>
      <c r="T204" s="154">
        <f t="shared" ref="T204:T213" si="23"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172</v>
      </c>
      <c r="AT204" s="155" t="s">
        <v>141</v>
      </c>
      <c r="AU204" s="155" t="s">
        <v>146</v>
      </c>
      <c r="AY204" s="14" t="s">
        <v>139</v>
      </c>
      <c r="BE204" s="156">
        <f t="shared" ref="BE204:BE213" si="24">IF(N204="základná",J204,0)</f>
        <v>0</v>
      </c>
      <c r="BF204" s="156">
        <f t="shared" ref="BF204:BF213" si="25">IF(N204="znížená",J204,0)</f>
        <v>0</v>
      </c>
      <c r="BG204" s="156">
        <f t="shared" ref="BG204:BG213" si="26">IF(N204="zákl. prenesená",J204,0)</f>
        <v>0</v>
      </c>
      <c r="BH204" s="156">
        <f t="shared" ref="BH204:BH213" si="27">IF(N204="zníž. prenesená",J204,0)</f>
        <v>0</v>
      </c>
      <c r="BI204" s="156">
        <f t="shared" ref="BI204:BI213" si="28">IF(N204="nulová",J204,0)</f>
        <v>0</v>
      </c>
      <c r="BJ204" s="14" t="s">
        <v>146</v>
      </c>
      <c r="BK204" s="157">
        <f t="shared" ref="BK204:BK213" si="29">ROUND(I204*H204,3)</f>
        <v>0</v>
      </c>
      <c r="BL204" s="14" t="s">
        <v>172</v>
      </c>
      <c r="BM204" s="155" t="s">
        <v>660</v>
      </c>
    </row>
    <row r="205" spans="1:65" s="2" customFormat="1" ht="66.75" customHeight="1">
      <c r="A205" s="26"/>
      <c r="B205" s="144"/>
      <c r="C205" s="158" t="s">
        <v>240</v>
      </c>
      <c r="D205" s="158" t="s">
        <v>169</v>
      </c>
      <c r="E205" s="159" t="s">
        <v>661</v>
      </c>
      <c r="F205" s="160" t="s">
        <v>979</v>
      </c>
      <c r="G205" s="161" t="s">
        <v>308</v>
      </c>
      <c r="H205" s="162">
        <v>13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35</v>
      </c>
      <c r="O205" s="153">
        <v>0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195</v>
      </c>
      <c r="AT205" s="155" t="s">
        <v>169</v>
      </c>
      <c r="AU205" s="155" t="s">
        <v>146</v>
      </c>
      <c r="AY205" s="14" t="s">
        <v>139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146</v>
      </c>
      <c r="BK205" s="157">
        <f t="shared" si="29"/>
        <v>0</v>
      </c>
      <c r="BL205" s="14" t="s">
        <v>172</v>
      </c>
      <c r="BM205" s="155" t="s">
        <v>662</v>
      </c>
    </row>
    <row r="206" spans="1:65" s="2" customFormat="1" ht="55.5" customHeight="1">
      <c r="A206" s="26"/>
      <c r="B206" s="144"/>
      <c r="C206" s="158" t="s">
        <v>531</v>
      </c>
      <c r="D206" s="158" t="s">
        <v>169</v>
      </c>
      <c r="E206" s="159" t="s">
        <v>663</v>
      </c>
      <c r="F206" s="160" t="s">
        <v>980</v>
      </c>
      <c r="G206" s="161" t="s">
        <v>308</v>
      </c>
      <c r="H206" s="162">
        <v>13</v>
      </c>
      <c r="I206" s="162"/>
      <c r="J206" s="162">
        <f t="shared" si="20"/>
        <v>0</v>
      </c>
      <c r="K206" s="163"/>
      <c r="L206" s="164"/>
      <c r="M206" s="165" t="s">
        <v>1</v>
      </c>
      <c r="N206" s="166" t="s">
        <v>35</v>
      </c>
      <c r="O206" s="153">
        <v>0</v>
      </c>
      <c r="P206" s="153">
        <f t="shared" si="21"/>
        <v>0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195</v>
      </c>
      <c r="AT206" s="155" t="s">
        <v>169</v>
      </c>
      <c r="AU206" s="155" t="s">
        <v>146</v>
      </c>
      <c r="AY206" s="14" t="s">
        <v>139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146</v>
      </c>
      <c r="BK206" s="157">
        <f t="shared" si="29"/>
        <v>0</v>
      </c>
      <c r="BL206" s="14" t="s">
        <v>172</v>
      </c>
      <c r="BM206" s="155" t="s">
        <v>664</v>
      </c>
    </row>
    <row r="207" spans="1:65" s="2" customFormat="1" ht="16.5" customHeight="1">
      <c r="A207" s="26"/>
      <c r="B207" s="144"/>
      <c r="C207" s="145" t="s">
        <v>246</v>
      </c>
      <c r="D207" s="145" t="s">
        <v>141</v>
      </c>
      <c r="E207" s="146" t="s">
        <v>665</v>
      </c>
      <c r="F207" s="147" t="s">
        <v>666</v>
      </c>
      <c r="G207" s="148" t="s">
        <v>308</v>
      </c>
      <c r="H207" s="149">
        <v>13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35</v>
      </c>
      <c r="O207" s="153">
        <v>0</v>
      </c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172</v>
      </c>
      <c r="AT207" s="155" t="s">
        <v>141</v>
      </c>
      <c r="AU207" s="155" t="s">
        <v>146</v>
      </c>
      <c r="AY207" s="14" t="s">
        <v>139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146</v>
      </c>
      <c r="BK207" s="157">
        <f t="shared" si="29"/>
        <v>0</v>
      </c>
      <c r="BL207" s="14" t="s">
        <v>172</v>
      </c>
      <c r="BM207" s="155" t="s">
        <v>667</v>
      </c>
    </row>
    <row r="208" spans="1:65" s="2" customFormat="1" ht="62.7" customHeight="1">
      <c r="A208" s="26"/>
      <c r="B208" s="144"/>
      <c r="C208" s="158" t="s">
        <v>668</v>
      </c>
      <c r="D208" s="158" t="s">
        <v>169</v>
      </c>
      <c r="E208" s="159" t="s">
        <v>669</v>
      </c>
      <c r="F208" s="160" t="s">
        <v>981</v>
      </c>
      <c r="G208" s="161" t="s">
        <v>308</v>
      </c>
      <c r="H208" s="162">
        <v>13</v>
      </c>
      <c r="I208" s="162"/>
      <c r="J208" s="162">
        <f t="shared" si="20"/>
        <v>0</v>
      </c>
      <c r="K208" s="163"/>
      <c r="L208" s="164"/>
      <c r="M208" s="165" t="s">
        <v>1</v>
      </c>
      <c r="N208" s="166" t="s">
        <v>35</v>
      </c>
      <c r="O208" s="153">
        <v>0</v>
      </c>
      <c r="P208" s="153">
        <f t="shared" si="21"/>
        <v>0</v>
      </c>
      <c r="Q208" s="153">
        <v>0</v>
      </c>
      <c r="R208" s="153">
        <f t="shared" si="22"/>
        <v>0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195</v>
      </c>
      <c r="AT208" s="155" t="s">
        <v>169</v>
      </c>
      <c r="AU208" s="155" t="s">
        <v>146</v>
      </c>
      <c r="AY208" s="14" t="s">
        <v>139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146</v>
      </c>
      <c r="BK208" s="157">
        <f t="shared" si="29"/>
        <v>0</v>
      </c>
      <c r="BL208" s="14" t="s">
        <v>172</v>
      </c>
      <c r="BM208" s="155" t="s">
        <v>670</v>
      </c>
    </row>
    <row r="209" spans="1:65" s="2" customFormat="1" ht="16.5" customHeight="1">
      <c r="A209" s="26"/>
      <c r="B209" s="144"/>
      <c r="C209" s="145" t="s">
        <v>253</v>
      </c>
      <c r="D209" s="145" t="s">
        <v>141</v>
      </c>
      <c r="E209" s="146" t="s">
        <v>671</v>
      </c>
      <c r="F209" s="147" t="s">
        <v>672</v>
      </c>
      <c r="G209" s="148" t="s">
        <v>308</v>
      </c>
      <c r="H209" s="149">
        <v>2</v>
      </c>
      <c r="I209" s="149"/>
      <c r="J209" s="149">
        <f t="shared" si="20"/>
        <v>0</v>
      </c>
      <c r="K209" s="150"/>
      <c r="L209" s="27"/>
      <c r="M209" s="151" t="s">
        <v>1</v>
      </c>
      <c r="N209" s="152" t="s">
        <v>35</v>
      </c>
      <c r="O209" s="153">
        <v>0</v>
      </c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172</v>
      </c>
      <c r="AT209" s="155" t="s">
        <v>141</v>
      </c>
      <c r="AU209" s="155" t="s">
        <v>146</v>
      </c>
      <c r="AY209" s="14" t="s">
        <v>139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146</v>
      </c>
      <c r="BK209" s="157">
        <f t="shared" si="29"/>
        <v>0</v>
      </c>
      <c r="BL209" s="14" t="s">
        <v>172</v>
      </c>
      <c r="BM209" s="155" t="s">
        <v>673</v>
      </c>
    </row>
    <row r="210" spans="1:65" s="2" customFormat="1" ht="33" customHeight="1">
      <c r="A210" s="26"/>
      <c r="B210" s="144"/>
      <c r="C210" s="158" t="s">
        <v>674</v>
      </c>
      <c r="D210" s="158" t="s">
        <v>169</v>
      </c>
      <c r="E210" s="159" t="s">
        <v>675</v>
      </c>
      <c r="F210" s="160" t="s">
        <v>982</v>
      </c>
      <c r="G210" s="161" t="s">
        <v>308</v>
      </c>
      <c r="H210" s="162">
        <v>2</v>
      </c>
      <c r="I210" s="162"/>
      <c r="J210" s="162">
        <f t="shared" si="20"/>
        <v>0</v>
      </c>
      <c r="K210" s="163"/>
      <c r="L210" s="164"/>
      <c r="M210" s="165" t="s">
        <v>1</v>
      </c>
      <c r="N210" s="166" t="s">
        <v>35</v>
      </c>
      <c r="O210" s="153">
        <v>0</v>
      </c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195</v>
      </c>
      <c r="AT210" s="155" t="s">
        <v>169</v>
      </c>
      <c r="AU210" s="155" t="s">
        <v>146</v>
      </c>
      <c r="AY210" s="14" t="s">
        <v>139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146</v>
      </c>
      <c r="BK210" s="157">
        <f t="shared" si="29"/>
        <v>0</v>
      </c>
      <c r="BL210" s="14" t="s">
        <v>172</v>
      </c>
      <c r="BM210" s="155" t="s">
        <v>676</v>
      </c>
    </row>
    <row r="211" spans="1:65" s="2" customFormat="1" ht="16.5" customHeight="1">
      <c r="A211" s="26"/>
      <c r="B211" s="144"/>
      <c r="C211" s="145" t="s">
        <v>257</v>
      </c>
      <c r="D211" s="145" t="s">
        <v>141</v>
      </c>
      <c r="E211" s="146" t="s">
        <v>677</v>
      </c>
      <c r="F211" s="147" t="s">
        <v>678</v>
      </c>
      <c r="G211" s="148" t="s">
        <v>308</v>
      </c>
      <c r="H211" s="149">
        <v>18</v>
      </c>
      <c r="I211" s="149"/>
      <c r="J211" s="149">
        <f t="shared" si="20"/>
        <v>0</v>
      </c>
      <c r="K211" s="150"/>
      <c r="L211" s="27"/>
      <c r="M211" s="151" t="s">
        <v>1</v>
      </c>
      <c r="N211" s="152" t="s">
        <v>35</v>
      </c>
      <c r="O211" s="153">
        <v>0</v>
      </c>
      <c r="P211" s="153">
        <f t="shared" si="21"/>
        <v>0</v>
      </c>
      <c r="Q211" s="153">
        <v>0</v>
      </c>
      <c r="R211" s="153">
        <f t="shared" si="22"/>
        <v>0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172</v>
      </c>
      <c r="AT211" s="155" t="s">
        <v>141</v>
      </c>
      <c r="AU211" s="155" t="s">
        <v>146</v>
      </c>
      <c r="AY211" s="14" t="s">
        <v>139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146</v>
      </c>
      <c r="BK211" s="157">
        <f t="shared" si="29"/>
        <v>0</v>
      </c>
      <c r="BL211" s="14" t="s">
        <v>172</v>
      </c>
      <c r="BM211" s="155" t="s">
        <v>679</v>
      </c>
    </row>
    <row r="212" spans="1:65" s="2" customFormat="1" ht="33" customHeight="1">
      <c r="A212" s="26"/>
      <c r="B212" s="144"/>
      <c r="C212" s="158" t="s">
        <v>680</v>
      </c>
      <c r="D212" s="158" t="s">
        <v>169</v>
      </c>
      <c r="E212" s="159" t="s">
        <v>681</v>
      </c>
      <c r="F212" s="160" t="s">
        <v>983</v>
      </c>
      <c r="G212" s="161" t="s">
        <v>308</v>
      </c>
      <c r="H212" s="162">
        <v>18</v>
      </c>
      <c r="I212" s="162"/>
      <c r="J212" s="162">
        <f t="shared" si="20"/>
        <v>0</v>
      </c>
      <c r="K212" s="163"/>
      <c r="L212" s="164"/>
      <c r="M212" s="165" t="s">
        <v>1</v>
      </c>
      <c r="N212" s="166" t="s">
        <v>35</v>
      </c>
      <c r="O212" s="153">
        <v>0</v>
      </c>
      <c r="P212" s="153">
        <f t="shared" si="21"/>
        <v>0</v>
      </c>
      <c r="Q212" s="153">
        <v>0</v>
      </c>
      <c r="R212" s="153">
        <f t="shared" si="22"/>
        <v>0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195</v>
      </c>
      <c r="AT212" s="155" t="s">
        <v>169</v>
      </c>
      <c r="AU212" s="155" t="s">
        <v>146</v>
      </c>
      <c r="AY212" s="14" t="s">
        <v>139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146</v>
      </c>
      <c r="BK212" s="157">
        <f t="shared" si="29"/>
        <v>0</v>
      </c>
      <c r="BL212" s="14" t="s">
        <v>172</v>
      </c>
      <c r="BM212" s="155" t="s">
        <v>682</v>
      </c>
    </row>
    <row r="213" spans="1:65" s="2" customFormat="1" ht="21.75" customHeight="1">
      <c r="A213" s="26"/>
      <c r="B213" s="144"/>
      <c r="C213" s="145" t="s">
        <v>260</v>
      </c>
      <c r="D213" s="145" t="s">
        <v>141</v>
      </c>
      <c r="E213" s="146" t="s">
        <v>683</v>
      </c>
      <c r="F213" s="147" t="s">
        <v>684</v>
      </c>
      <c r="G213" s="148" t="s">
        <v>225</v>
      </c>
      <c r="H213" s="149">
        <v>1.9E-2</v>
      </c>
      <c r="I213" s="149"/>
      <c r="J213" s="149">
        <f t="shared" si="20"/>
        <v>0</v>
      </c>
      <c r="K213" s="150"/>
      <c r="L213" s="27"/>
      <c r="M213" s="151" t="s">
        <v>1</v>
      </c>
      <c r="N213" s="152" t="s">
        <v>35</v>
      </c>
      <c r="O213" s="153">
        <v>0</v>
      </c>
      <c r="P213" s="153">
        <f t="shared" si="21"/>
        <v>0</v>
      </c>
      <c r="Q213" s="153">
        <v>0</v>
      </c>
      <c r="R213" s="153">
        <f t="shared" si="22"/>
        <v>0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172</v>
      </c>
      <c r="AT213" s="155" t="s">
        <v>141</v>
      </c>
      <c r="AU213" s="155" t="s">
        <v>146</v>
      </c>
      <c r="AY213" s="14" t="s">
        <v>139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146</v>
      </c>
      <c r="BK213" s="157">
        <f t="shared" si="29"/>
        <v>0</v>
      </c>
      <c r="BL213" s="14" t="s">
        <v>172</v>
      </c>
      <c r="BM213" s="155" t="s">
        <v>685</v>
      </c>
    </row>
    <row r="214" spans="1:65" s="12" customFormat="1" ht="22.95" customHeight="1">
      <c r="B214" s="132"/>
      <c r="D214" s="133" t="s">
        <v>68</v>
      </c>
      <c r="E214" s="142" t="s">
        <v>686</v>
      </c>
      <c r="F214" s="142" t="s">
        <v>687</v>
      </c>
      <c r="J214" s="143">
        <f>BK214</f>
        <v>0</v>
      </c>
      <c r="L214" s="132"/>
      <c r="M214" s="136"/>
      <c r="N214" s="137"/>
      <c r="O214" s="137"/>
      <c r="P214" s="138">
        <f>SUM(P215:P224)</f>
        <v>0</v>
      </c>
      <c r="Q214" s="137"/>
      <c r="R214" s="138">
        <f>SUM(R215:R224)</f>
        <v>0</v>
      </c>
      <c r="S214" s="137"/>
      <c r="T214" s="139">
        <f>SUM(T215:T224)</f>
        <v>0</v>
      </c>
      <c r="AR214" s="133" t="s">
        <v>146</v>
      </c>
      <c r="AT214" s="140" t="s">
        <v>68</v>
      </c>
      <c r="AU214" s="140" t="s">
        <v>77</v>
      </c>
      <c r="AY214" s="133" t="s">
        <v>139</v>
      </c>
      <c r="BK214" s="141">
        <f>SUM(BK215:BK224)</f>
        <v>0</v>
      </c>
    </row>
    <row r="215" spans="1:65" s="2" customFormat="1" ht="16.5" customHeight="1">
      <c r="A215" s="26"/>
      <c r="B215" s="144"/>
      <c r="C215" s="145" t="s">
        <v>688</v>
      </c>
      <c r="D215" s="145" t="s">
        <v>141</v>
      </c>
      <c r="E215" s="146" t="s">
        <v>689</v>
      </c>
      <c r="F215" s="147" t="s">
        <v>690</v>
      </c>
      <c r="G215" s="148" t="s">
        <v>308</v>
      </c>
      <c r="H215" s="149">
        <v>10</v>
      </c>
      <c r="I215" s="149"/>
      <c r="J215" s="149">
        <f t="shared" ref="J215:J224" si="30">ROUND(I215*H215,3)</f>
        <v>0</v>
      </c>
      <c r="K215" s="150"/>
      <c r="L215" s="27"/>
      <c r="M215" s="151" t="s">
        <v>1</v>
      </c>
      <c r="N215" s="152" t="s">
        <v>35</v>
      </c>
      <c r="O215" s="153">
        <v>0</v>
      </c>
      <c r="P215" s="153">
        <f t="shared" ref="P215:P224" si="31">O215*H215</f>
        <v>0</v>
      </c>
      <c r="Q215" s="153">
        <v>0</v>
      </c>
      <c r="R215" s="153">
        <f t="shared" ref="R215:R224" si="32">Q215*H215</f>
        <v>0</v>
      </c>
      <c r="S215" s="153">
        <v>0</v>
      </c>
      <c r="T215" s="154">
        <f t="shared" ref="T215:T224" si="33"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172</v>
      </c>
      <c r="AT215" s="155" t="s">
        <v>141</v>
      </c>
      <c r="AU215" s="155" t="s">
        <v>146</v>
      </c>
      <c r="AY215" s="14" t="s">
        <v>139</v>
      </c>
      <c r="BE215" s="156">
        <f t="shared" ref="BE215:BE224" si="34">IF(N215="základná",J215,0)</f>
        <v>0</v>
      </c>
      <c r="BF215" s="156">
        <f t="shared" ref="BF215:BF224" si="35">IF(N215="znížená",J215,0)</f>
        <v>0</v>
      </c>
      <c r="BG215" s="156">
        <f t="shared" ref="BG215:BG224" si="36">IF(N215="zákl. prenesená",J215,0)</f>
        <v>0</v>
      </c>
      <c r="BH215" s="156">
        <f t="shared" ref="BH215:BH224" si="37">IF(N215="zníž. prenesená",J215,0)</f>
        <v>0</v>
      </c>
      <c r="BI215" s="156">
        <f t="shared" ref="BI215:BI224" si="38">IF(N215="nulová",J215,0)</f>
        <v>0</v>
      </c>
      <c r="BJ215" s="14" t="s">
        <v>146</v>
      </c>
      <c r="BK215" s="157">
        <f t="shared" ref="BK215:BK224" si="39">ROUND(I215*H215,3)</f>
        <v>0</v>
      </c>
      <c r="BL215" s="14" t="s">
        <v>172</v>
      </c>
      <c r="BM215" s="155" t="s">
        <v>691</v>
      </c>
    </row>
    <row r="216" spans="1:65" s="2" customFormat="1" ht="24.15" customHeight="1">
      <c r="A216" s="26"/>
      <c r="B216" s="144"/>
      <c r="C216" s="145" t="s">
        <v>264</v>
      </c>
      <c r="D216" s="145" t="s">
        <v>141</v>
      </c>
      <c r="E216" s="146" t="s">
        <v>692</v>
      </c>
      <c r="F216" s="147" t="s">
        <v>693</v>
      </c>
      <c r="G216" s="148" t="s">
        <v>308</v>
      </c>
      <c r="H216" s="149">
        <v>1</v>
      </c>
      <c r="I216" s="149"/>
      <c r="J216" s="149">
        <f t="shared" si="30"/>
        <v>0</v>
      </c>
      <c r="K216" s="150"/>
      <c r="L216" s="27"/>
      <c r="M216" s="151" t="s">
        <v>1</v>
      </c>
      <c r="N216" s="152" t="s">
        <v>35</v>
      </c>
      <c r="O216" s="153">
        <v>0</v>
      </c>
      <c r="P216" s="153">
        <f t="shared" si="31"/>
        <v>0</v>
      </c>
      <c r="Q216" s="153">
        <v>0</v>
      </c>
      <c r="R216" s="153">
        <f t="shared" si="32"/>
        <v>0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172</v>
      </c>
      <c r="AT216" s="155" t="s">
        <v>141</v>
      </c>
      <c r="AU216" s="155" t="s">
        <v>146</v>
      </c>
      <c r="AY216" s="14" t="s">
        <v>139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146</v>
      </c>
      <c r="BK216" s="157">
        <f t="shared" si="39"/>
        <v>0</v>
      </c>
      <c r="BL216" s="14" t="s">
        <v>172</v>
      </c>
      <c r="BM216" s="155" t="s">
        <v>694</v>
      </c>
    </row>
    <row r="217" spans="1:65" s="2" customFormat="1" ht="37.950000000000003" customHeight="1">
      <c r="A217" s="26"/>
      <c r="B217" s="144"/>
      <c r="C217" s="158" t="s">
        <v>695</v>
      </c>
      <c r="D217" s="158" t="s">
        <v>169</v>
      </c>
      <c r="E217" s="159" t="s">
        <v>696</v>
      </c>
      <c r="F217" s="160" t="s">
        <v>984</v>
      </c>
      <c r="G217" s="161" t="s">
        <v>308</v>
      </c>
      <c r="H217" s="162">
        <v>1</v>
      </c>
      <c r="I217" s="162"/>
      <c r="J217" s="162">
        <f t="shared" si="30"/>
        <v>0</v>
      </c>
      <c r="K217" s="163"/>
      <c r="L217" s="164"/>
      <c r="M217" s="165" t="s">
        <v>1</v>
      </c>
      <c r="N217" s="166" t="s">
        <v>35</v>
      </c>
      <c r="O217" s="153">
        <v>0</v>
      </c>
      <c r="P217" s="153">
        <f t="shared" si="31"/>
        <v>0</v>
      </c>
      <c r="Q217" s="153">
        <v>0</v>
      </c>
      <c r="R217" s="153">
        <f t="shared" si="32"/>
        <v>0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195</v>
      </c>
      <c r="AT217" s="155" t="s">
        <v>169</v>
      </c>
      <c r="AU217" s="155" t="s">
        <v>146</v>
      </c>
      <c r="AY217" s="14" t="s">
        <v>139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146</v>
      </c>
      <c r="BK217" s="157">
        <f t="shared" si="39"/>
        <v>0</v>
      </c>
      <c r="BL217" s="14" t="s">
        <v>172</v>
      </c>
      <c r="BM217" s="155" t="s">
        <v>697</v>
      </c>
    </row>
    <row r="218" spans="1:65" s="2" customFormat="1" ht="33" customHeight="1">
      <c r="A218" s="26"/>
      <c r="B218" s="144"/>
      <c r="C218" s="145" t="s">
        <v>269</v>
      </c>
      <c r="D218" s="145" t="s">
        <v>141</v>
      </c>
      <c r="E218" s="146" t="s">
        <v>698</v>
      </c>
      <c r="F218" s="147" t="s">
        <v>994</v>
      </c>
      <c r="G218" s="148" t="s">
        <v>308</v>
      </c>
      <c r="H218" s="149">
        <v>7</v>
      </c>
      <c r="I218" s="149"/>
      <c r="J218" s="149">
        <f t="shared" si="30"/>
        <v>0</v>
      </c>
      <c r="K218" s="150"/>
      <c r="L218" s="27"/>
      <c r="M218" s="151" t="s">
        <v>1</v>
      </c>
      <c r="N218" s="152" t="s">
        <v>35</v>
      </c>
      <c r="O218" s="153">
        <v>0</v>
      </c>
      <c r="P218" s="153">
        <f t="shared" si="31"/>
        <v>0</v>
      </c>
      <c r="Q218" s="153">
        <v>0</v>
      </c>
      <c r="R218" s="153">
        <f t="shared" si="32"/>
        <v>0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172</v>
      </c>
      <c r="AT218" s="155" t="s">
        <v>141</v>
      </c>
      <c r="AU218" s="155" t="s">
        <v>146</v>
      </c>
      <c r="AY218" s="14" t="s">
        <v>139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146</v>
      </c>
      <c r="BK218" s="157">
        <f t="shared" si="39"/>
        <v>0</v>
      </c>
      <c r="BL218" s="14" t="s">
        <v>172</v>
      </c>
      <c r="BM218" s="155" t="s">
        <v>699</v>
      </c>
    </row>
    <row r="219" spans="1:65" s="2" customFormat="1" ht="37.950000000000003" customHeight="1">
      <c r="A219" s="26"/>
      <c r="B219" s="144"/>
      <c r="C219" s="158" t="s">
        <v>700</v>
      </c>
      <c r="D219" s="158" t="s">
        <v>169</v>
      </c>
      <c r="E219" s="159" t="s">
        <v>701</v>
      </c>
      <c r="F219" s="160" t="s">
        <v>985</v>
      </c>
      <c r="G219" s="161" t="s">
        <v>308</v>
      </c>
      <c r="H219" s="162">
        <v>5</v>
      </c>
      <c r="I219" s="162"/>
      <c r="J219" s="162">
        <f t="shared" si="30"/>
        <v>0</v>
      </c>
      <c r="K219" s="163"/>
      <c r="L219" s="164"/>
      <c r="M219" s="165" t="s">
        <v>1</v>
      </c>
      <c r="N219" s="166" t="s">
        <v>35</v>
      </c>
      <c r="O219" s="153">
        <v>0</v>
      </c>
      <c r="P219" s="153">
        <f t="shared" si="31"/>
        <v>0</v>
      </c>
      <c r="Q219" s="153">
        <v>0</v>
      </c>
      <c r="R219" s="153">
        <f t="shared" si="32"/>
        <v>0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195</v>
      </c>
      <c r="AT219" s="155" t="s">
        <v>169</v>
      </c>
      <c r="AU219" s="155" t="s">
        <v>146</v>
      </c>
      <c r="AY219" s="14" t="s">
        <v>139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146</v>
      </c>
      <c r="BK219" s="157">
        <f t="shared" si="39"/>
        <v>0</v>
      </c>
      <c r="BL219" s="14" t="s">
        <v>172</v>
      </c>
      <c r="BM219" s="155" t="s">
        <v>702</v>
      </c>
    </row>
    <row r="220" spans="1:65" s="2" customFormat="1" ht="37.950000000000003" customHeight="1">
      <c r="A220" s="26"/>
      <c r="B220" s="144"/>
      <c r="C220" s="158" t="s">
        <v>276</v>
      </c>
      <c r="D220" s="158" t="s">
        <v>169</v>
      </c>
      <c r="E220" s="159" t="s">
        <v>703</v>
      </c>
      <c r="F220" s="160" t="s">
        <v>986</v>
      </c>
      <c r="G220" s="161" t="s">
        <v>308</v>
      </c>
      <c r="H220" s="162">
        <v>2</v>
      </c>
      <c r="I220" s="162"/>
      <c r="J220" s="162">
        <f t="shared" si="30"/>
        <v>0</v>
      </c>
      <c r="K220" s="163"/>
      <c r="L220" s="164"/>
      <c r="M220" s="165" t="s">
        <v>1</v>
      </c>
      <c r="N220" s="166" t="s">
        <v>35</v>
      </c>
      <c r="O220" s="153">
        <v>0</v>
      </c>
      <c r="P220" s="153">
        <f t="shared" si="31"/>
        <v>0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195</v>
      </c>
      <c r="AT220" s="155" t="s">
        <v>169</v>
      </c>
      <c r="AU220" s="155" t="s">
        <v>146</v>
      </c>
      <c r="AY220" s="14" t="s">
        <v>139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146</v>
      </c>
      <c r="BK220" s="157">
        <f t="shared" si="39"/>
        <v>0</v>
      </c>
      <c r="BL220" s="14" t="s">
        <v>172</v>
      </c>
      <c r="BM220" s="155" t="s">
        <v>704</v>
      </c>
    </row>
    <row r="221" spans="1:65" s="2" customFormat="1" ht="33" customHeight="1">
      <c r="A221" s="26"/>
      <c r="B221" s="144"/>
      <c r="C221" s="145" t="s">
        <v>705</v>
      </c>
      <c r="D221" s="145" t="s">
        <v>141</v>
      </c>
      <c r="E221" s="146" t="s">
        <v>706</v>
      </c>
      <c r="F221" s="147" t="s">
        <v>707</v>
      </c>
      <c r="G221" s="148" t="s">
        <v>308</v>
      </c>
      <c r="H221" s="149">
        <v>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35</v>
      </c>
      <c r="O221" s="153">
        <v>0</v>
      </c>
      <c r="P221" s="153">
        <f t="shared" si="31"/>
        <v>0</v>
      </c>
      <c r="Q221" s="153">
        <v>0</v>
      </c>
      <c r="R221" s="153">
        <f t="shared" si="32"/>
        <v>0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172</v>
      </c>
      <c r="AT221" s="155" t="s">
        <v>141</v>
      </c>
      <c r="AU221" s="155" t="s">
        <v>146</v>
      </c>
      <c r="AY221" s="14" t="s">
        <v>139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146</v>
      </c>
      <c r="BK221" s="157">
        <f t="shared" si="39"/>
        <v>0</v>
      </c>
      <c r="BL221" s="14" t="s">
        <v>172</v>
      </c>
      <c r="BM221" s="155" t="s">
        <v>708</v>
      </c>
    </row>
    <row r="222" spans="1:65" s="2" customFormat="1" ht="37.950000000000003" customHeight="1">
      <c r="A222" s="26"/>
      <c r="B222" s="144"/>
      <c r="C222" s="158" t="s">
        <v>337</v>
      </c>
      <c r="D222" s="158" t="s">
        <v>169</v>
      </c>
      <c r="E222" s="159" t="s">
        <v>709</v>
      </c>
      <c r="F222" s="160" t="s">
        <v>987</v>
      </c>
      <c r="G222" s="161" t="s">
        <v>308</v>
      </c>
      <c r="H222" s="162">
        <v>1</v>
      </c>
      <c r="I222" s="162"/>
      <c r="J222" s="162">
        <f t="shared" si="30"/>
        <v>0</v>
      </c>
      <c r="K222" s="163"/>
      <c r="L222" s="164"/>
      <c r="M222" s="165" t="s">
        <v>1</v>
      </c>
      <c r="N222" s="166" t="s">
        <v>35</v>
      </c>
      <c r="O222" s="153">
        <v>0</v>
      </c>
      <c r="P222" s="153">
        <f t="shared" si="31"/>
        <v>0</v>
      </c>
      <c r="Q222" s="153">
        <v>0</v>
      </c>
      <c r="R222" s="153">
        <f t="shared" si="32"/>
        <v>0</v>
      </c>
      <c r="S222" s="153">
        <v>0</v>
      </c>
      <c r="T222" s="154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195</v>
      </c>
      <c r="AT222" s="155" t="s">
        <v>169</v>
      </c>
      <c r="AU222" s="155" t="s">
        <v>146</v>
      </c>
      <c r="AY222" s="14" t="s">
        <v>139</v>
      </c>
      <c r="BE222" s="156">
        <f t="shared" si="34"/>
        <v>0</v>
      </c>
      <c r="BF222" s="156">
        <f t="shared" si="35"/>
        <v>0</v>
      </c>
      <c r="BG222" s="156">
        <f t="shared" si="36"/>
        <v>0</v>
      </c>
      <c r="BH222" s="156">
        <f t="shared" si="37"/>
        <v>0</v>
      </c>
      <c r="BI222" s="156">
        <f t="shared" si="38"/>
        <v>0</v>
      </c>
      <c r="BJ222" s="14" t="s">
        <v>146</v>
      </c>
      <c r="BK222" s="157">
        <f t="shared" si="39"/>
        <v>0</v>
      </c>
      <c r="BL222" s="14" t="s">
        <v>172</v>
      </c>
      <c r="BM222" s="155" t="s">
        <v>710</v>
      </c>
    </row>
    <row r="223" spans="1:65" s="2" customFormat="1" ht="37.950000000000003" customHeight="1">
      <c r="A223" s="26"/>
      <c r="B223" s="144"/>
      <c r="C223" s="158" t="s">
        <v>711</v>
      </c>
      <c r="D223" s="158" t="s">
        <v>169</v>
      </c>
      <c r="E223" s="159" t="s">
        <v>712</v>
      </c>
      <c r="F223" s="160" t="s">
        <v>988</v>
      </c>
      <c r="G223" s="161" t="s">
        <v>308</v>
      </c>
      <c r="H223" s="162">
        <v>1</v>
      </c>
      <c r="I223" s="162"/>
      <c r="J223" s="162">
        <f t="shared" si="30"/>
        <v>0</v>
      </c>
      <c r="K223" s="163"/>
      <c r="L223" s="164"/>
      <c r="M223" s="165" t="s">
        <v>1</v>
      </c>
      <c r="N223" s="166" t="s">
        <v>35</v>
      </c>
      <c r="O223" s="153">
        <v>0</v>
      </c>
      <c r="P223" s="153">
        <f t="shared" si="31"/>
        <v>0</v>
      </c>
      <c r="Q223" s="153">
        <v>0</v>
      </c>
      <c r="R223" s="153">
        <f t="shared" si="32"/>
        <v>0</v>
      </c>
      <c r="S223" s="153">
        <v>0</v>
      </c>
      <c r="T223" s="154">
        <f t="shared" si="3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195</v>
      </c>
      <c r="AT223" s="155" t="s">
        <v>169</v>
      </c>
      <c r="AU223" s="155" t="s">
        <v>146</v>
      </c>
      <c r="AY223" s="14" t="s">
        <v>139</v>
      </c>
      <c r="BE223" s="156">
        <f t="shared" si="34"/>
        <v>0</v>
      </c>
      <c r="BF223" s="156">
        <f t="shared" si="35"/>
        <v>0</v>
      </c>
      <c r="BG223" s="156">
        <f t="shared" si="36"/>
        <v>0</v>
      </c>
      <c r="BH223" s="156">
        <f t="shared" si="37"/>
        <v>0</v>
      </c>
      <c r="BI223" s="156">
        <f t="shared" si="38"/>
        <v>0</v>
      </c>
      <c r="BJ223" s="14" t="s">
        <v>146</v>
      </c>
      <c r="BK223" s="157">
        <f t="shared" si="39"/>
        <v>0</v>
      </c>
      <c r="BL223" s="14" t="s">
        <v>172</v>
      </c>
      <c r="BM223" s="155" t="s">
        <v>713</v>
      </c>
    </row>
    <row r="224" spans="1:65" s="2" customFormat="1" ht="37.950000000000003" customHeight="1">
      <c r="A224" s="26"/>
      <c r="B224" s="144"/>
      <c r="C224" s="158" t="s">
        <v>611</v>
      </c>
      <c r="D224" s="158" t="s">
        <v>169</v>
      </c>
      <c r="E224" s="159" t="s">
        <v>714</v>
      </c>
      <c r="F224" s="160" t="s">
        <v>989</v>
      </c>
      <c r="G224" s="161" t="s">
        <v>308</v>
      </c>
      <c r="H224" s="162">
        <v>3</v>
      </c>
      <c r="I224" s="162"/>
      <c r="J224" s="162">
        <f t="shared" si="30"/>
        <v>0</v>
      </c>
      <c r="K224" s="163"/>
      <c r="L224" s="164"/>
      <c r="M224" s="165" t="s">
        <v>1</v>
      </c>
      <c r="N224" s="166" t="s">
        <v>35</v>
      </c>
      <c r="O224" s="153">
        <v>0</v>
      </c>
      <c r="P224" s="153">
        <f t="shared" si="31"/>
        <v>0</v>
      </c>
      <c r="Q224" s="153">
        <v>0</v>
      </c>
      <c r="R224" s="153">
        <f t="shared" si="32"/>
        <v>0</v>
      </c>
      <c r="S224" s="153">
        <v>0</v>
      </c>
      <c r="T224" s="154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195</v>
      </c>
      <c r="AT224" s="155" t="s">
        <v>169</v>
      </c>
      <c r="AU224" s="155" t="s">
        <v>146</v>
      </c>
      <c r="AY224" s="14" t="s">
        <v>139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4" t="s">
        <v>146</v>
      </c>
      <c r="BK224" s="157">
        <f t="shared" si="39"/>
        <v>0</v>
      </c>
      <c r="BL224" s="14" t="s">
        <v>172</v>
      </c>
      <c r="BM224" s="155" t="s">
        <v>715</v>
      </c>
    </row>
    <row r="225" spans="1:65" s="12" customFormat="1" ht="25.95" customHeight="1">
      <c r="B225" s="132"/>
      <c r="D225" s="133" t="s">
        <v>68</v>
      </c>
      <c r="E225" s="134" t="s">
        <v>169</v>
      </c>
      <c r="F225" s="134" t="s">
        <v>270</v>
      </c>
      <c r="J225" s="135">
        <f>BK225</f>
        <v>0</v>
      </c>
      <c r="L225" s="132"/>
      <c r="M225" s="136"/>
      <c r="N225" s="137"/>
      <c r="O225" s="137"/>
      <c r="P225" s="138">
        <f>P226+P230</f>
        <v>0</v>
      </c>
      <c r="Q225" s="137"/>
      <c r="R225" s="138">
        <f>R226+R230</f>
        <v>0</v>
      </c>
      <c r="S225" s="137"/>
      <c r="T225" s="139">
        <f>T226+T230</f>
        <v>0</v>
      </c>
      <c r="AR225" s="133" t="s">
        <v>150</v>
      </c>
      <c r="AT225" s="140" t="s">
        <v>68</v>
      </c>
      <c r="AU225" s="140" t="s">
        <v>69</v>
      </c>
      <c r="AY225" s="133" t="s">
        <v>139</v>
      </c>
      <c r="BK225" s="141">
        <f>BK226+BK230</f>
        <v>0</v>
      </c>
    </row>
    <row r="226" spans="1:65" s="12" customFormat="1" ht="22.95" customHeight="1">
      <c r="B226" s="132"/>
      <c r="D226" s="133" t="s">
        <v>68</v>
      </c>
      <c r="E226" s="142" t="s">
        <v>271</v>
      </c>
      <c r="F226" s="142" t="s">
        <v>272</v>
      </c>
      <c r="J226" s="143">
        <f>BK226</f>
        <v>0</v>
      </c>
      <c r="L226" s="132"/>
      <c r="M226" s="136"/>
      <c r="N226" s="137"/>
      <c r="O226" s="137"/>
      <c r="P226" s="138">
        <f>SUM(P227:P229)</f>
        <v>0</v>
      </c>
      <c r="Q226" s="137"/>
      <c r="R226" s="138">
        <f>SUM(R227:R229)</f>
        <v>0</v>
      </c>
      <c r="S226" s="137"/>
      <c r="T226" s="139">
        <f>SUM(T227:T229)</f>
        <v>0</v>
      </c>
      <c r="AR226" s="133" t="s">
        <v>150</v>
      </c>
      <c r="AT226" s="140" t="s">
        <v>68</v>
      </c>
      <c r="AU226" s="140" t="s">
        <v>77</v>
      </c>
      <c r="AY226" s="133" t="s">
        <v>139</v>
      </c>
      <c r="BK226" s="141">
        <f>SUM(BK227:BK229)</f>
        <v>0</v>
      </c>
    </row>
    <row r="227" spans="1:65" s="2" customFormat="1" ht="16.5" customHeight="1">
      <c r="A227" s="26"/>
      <c r="B227" s="144"/>
      <c r="C227" s="145" t="s">
        <v>716</v>
      </c>
      <c r="D227" s="145" t="s">
        <v>141</v>
      </c>
      <c r="E227" s="146" t="s">
        <v>717</v>
      </c>
      <c r="F227" s="147" t="s">
        <v>718</v>
      </c>
      <c r="G227" s="148" t="s">
        <v>308</v>
      </c>
      <c r="H227" s="149">
        <v>1</v>
      </c>
      <c r="I227" s="149"/>
      <c r="J227" s="149">
        <f>ROUND(I227*H227,3)</f>
        <v>0</v>
      </c>
      <c r="K227" s="150"/>
      <c r="L227" s="27"/>
      <c r="M227" s="151" t="s">
        <v>1</v>
      </c>
      <c r="N227" s="152" t="s">
        <v>35</v>
      </c>
      <c r="O227" s="153">
        <v>0</v>
      </c>
      <c r="P227" s="153">
        <f>O227*H227</f>
        <v>0</v>
      </c>
      <c r="Q227" s="153">
        <v>0</v>
      </c>
      <c r="R227" s="153">
        <f>Q227*H227</f>
        <v>0</v>
      </c>
      <c r="S227" s="153">
        <v>0</v>
      </c>
      <c r="T227" s="154">
        <f>S227*H227</f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260</v>
      </c>
      <c r="AT227" s="155" t="s">
        <v>141</v>
      </c>
      <c r="AU227" s="155" t="s">
        <v>146</v>
      </c>
      <c r="AY227" s="14" t="s">
        <v>139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4" t="s">
        <v>146</v>
      </c>
      <c r="BK227" s="157">
        <f>ROUND(I227*H227,3)</f>
        <v>0</v>
      </c>
      <c r="BL227" s="14" t="s">
        <v>260</v>
      </c>
      <c r="BM227" s="155" t="s">
        <v>719</v>
      </c>
    </row>
    <row r="228" spans="1:65" s="2" customFormat="1" ht="16.5" customHeight="1">
      <c r="A228" s="26"/>
      <c r="B228" s="144"/>
      <c r="C228" s="158" t="s">
        <v>614</v>
      </c>
      <c r="D228" s="158" t="s">
        <v>169</v>
      </c>
      <c r="E228" s="159" t="s">
        <v>720</v>
      </c>
      <c r="F228" s="160" t="s">
        <v>721</v>
      </c>
      <c r="G228" s="161" t="s">
        <v>308</v>
      </c>
      <c r="H228" s="162">
        <v>1</v>
      </c>
      <c r="I228" s="162"/>
      <c r="J228" s="162">
        <f>ROUND(I228*H228,3)</f>
        <v>0</v>
      </c>
      <c r="K228" s="163"/>
      <c r="L228" s="164"/>
      <c r="M228" s="165" t="s">
        <v>1</v>
      </c>
      <c r="N228" s="166" t="s">
        <v>35</v>
      </c>
      <c r="O228" s="153">
        <v>0</v>
      </c>
      <c r="P228" s="153">
        <f>O228*H228</f>
        <v>0</v>
      </c>
      <c r="Q228" s="153">
        <v>0</v>
      </c>
      <c r="R228" s="153">
        <f>Q228*H228</f>
        <v>0</v>
      </c>
      <c r="S228" s="153">
        <v>0</v>
      </c>
      <c r="T228" s="154">
        <f>S228*H228</f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489</v>
      </c>
      <c r="AT228" s="155" t="s">
        <v>169</v>
      </c>
      <c r="AU228" s="155" t="s">
        <v>146</v>
      </c>
      <c r="AY228" s="14" t="s">
        <v>139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4" t="s">
        <v>146</v>
      </c>
      <c r="BK228" s="157">
        <f>ROUND(I228*H228,3)</f>
        <v>0</v>
      </c>
      <c r="BL228" s="14" t="s">
        <v>260</v>
      </c>
      <c r="BM228" s="155" t="s">
        <v>722</v>
      </c>
    </row>
    <row r="229" spans="1:65" s="2" customFormat="1" ht="19.2">
      <c r="A229" s="26"/>
      <c r="B229" s="27"/>
      <c r="C229" s="26"/>
      <c r="D229" s="171" t="s">
        <v>375</v>
      </c>
      <c r="E229" s="26"/>
      <c r="F229" s="172" t="s">
        <v>576</v>
      </c>
      <c r="G229" s="26"/>
      <c r="H229" s="26"/>
      <c r="I229" s="26"/>
      <c r="J229" s="26"/>
      <c r="K229" s="26"/>
      <c r="L229" s="27"/>
      <c r="M229" s="173"/>
      <c r="N229" s="174"/>
      <c r="O229" s="55"/>
      <c r="P229" s="55"/>
      <c r="Q229" s="55"/>
      <c r="R229" s="55"/>
      <c r="S229" s="55"/>
      <c r="T229" s="5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T229" s="14" t="s">
        <v>375</v>
      </c>
      <c r="AU229" s="14" t="s">
        <v>146</v>
      </c>
    </row>
    <row r="230" spans="1:65" s="12" customFormat="1" ht="22.95" customHeight="1">
      <c r="B230" s="132"/>
      <c r="D230" s="133" t="s">
        <v>68</v>
      </c>
      <c r="E230" s="142" t="s">
        <v>723</v>
      </c>
      <c r="F230" s="142" t="s">
        <v>724</v>
      </c>
      <c r="J230" s="143">
        <f>BK230</f>
        <v>0</v>
      </c>
      <c r="L230" s="132"/>
      <c r="M230" s="136"/>
      <c r="N230" s="137"/>
      <c r="O230" s="137"/>
      <c r="P230" s="138">
        <f>SUM(P231:P238)</f>
        <v>0</v>
      </c>
      <c r="Q230" s="137"/>
      <c r="R230" s="138">
        <f>SUM(R231:R238)</f>
        <v>0</v>
      </c>
      <c r="S230" s="137"/>
      <c r="T230" s="139">
        <f>SUM(T231:T238)</f>
        <v>0</v>
      </c>
      <c r="AR230" s="133" t="s">
        <v>150</v>
      </c>
      <c r="AT230" s="140" t="s">
        <v>68</v>
      </c>
      <c r="AU230" s="140" t="s">
        <v>77</v>
      </c>
      <c r="AY230" s="133" t="s">
        <v>139</v>
      </c>
      <c r="BK230" s="141">
        <f>SUM(BK231:BK238)</f>
        <v>0</v>
      </c>
    </row>
    <row r="231" spans="1:65" s="2" customFormat="1" ht="16.5" customHeight="1">
      <c r="A231" s="26"/>
      <c r="B231" s="144"/>
      <c r="C231" s="145" t="s">
        <v>725</v>
      </c>
      <c r="D231" s="145" t="s">
        <v>141</v>
      </c>
      <c r="E231" s="146" t="s">
        <v>726</v>
      </c>
      <c r="F231" s="147" t="s">
        <v>727</v>
      </c>
      <c r="G231" s="148" t="s">
        <v>308</v>
      </c>
      <c r="H231" s="149">
        <v>3</v>
      </c>
      <c r="I231" s="149"/>
      <c r="J231" s="149">
        <f>ROUND(I231*H231,3)</f>
        <v>0</v>
      </c>
      <c r="K231" s="150"/>
      <c r="L231" s="27"/>
      <c r="M231" s="151" t="s">
        <v>1</v>
      </c>
      <c r="N231" s="152" t="s">
        <v>35</v>
      </c>
      <c r="O231" s="153">
        <v>0</v>
      </c>
      <c r="P231" s="153">
        <f>O231*H231</f>
        <v>0</v>
      </c>
      <c r="Q231" s="153">
        <v>0</v>
      </c>
      <c r="R231" s="153">
        <f>Q231*H231</f>
        <v>0</v>
      </c>
      <c r="S231" s="153">
        <v>0</v>
      </c>
      <c r="T231" s="154">
        <f>S231*H231</f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260</v>
      </c>
      <c r="AT231" s="155" t="s">
        <v>141</v>
      </c>
      <c r="AU231" s="155" t="s">
        <v>146</v>
      </c>
      <c r="AY231" s="14" t="s">
        <v>139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4" t="s">
        <v>146</v>
      </c>
      <c r="BK231" s="157">
        <f>ROUND(I231*H231,3)</f>
        <v>0</v>
      </c>
      <c r="BL231" s="14" t="s">
        <v>260</v>
      </c>
      <c r="BM231" s="155" t="s">
        <v>728</v>
      </c>
    </row>
    <row r="232" spans="1:65" s="2" customFormat="1" ht="21.75" customHeight="1">
      <c r="A232" s="26"/>
      <c r="B232" s="144"/>
      <c r="C232" s="158" t="s">
        <v>617</v>
      </c>
      <c r="D232" s="158" t="s">
        <v>169</v>
      </c>
      <c r="E232" s="159" t="s">
        <v>729</v>
      </c>
      <c r="F232" s="160" t="s">
        <v>990</v>
      </c>
      <c r="G232" s="161" t="s">
        <v>308</v>
      </c>
      <c r="H232" s="162">
        <v>2</v>
      </c>
      <c r="I232" s="162"/>
      <c r="J232" s="162">
        <f>ROUND(I232*H232,3)</f>
        <v>0</v>
      </c>
      <c r="K232" s="163"/>
      <c r="L232" s="164"/>
      <c r="M232" s="165" t="s">
        <v>1</v>
      </c>
      <c r="N232" s="166" t="s">
        <v>35</v>
      </c>
      <c r="O232" s="153">
        <v>0</v>
      </c>
      <c r="P232" s="153">
        <f>O232*H232</f>
        <v>0</v>
      </c>
      <c r="Q232" s="153">
        <v>0</v>
      </c>
      <c r="R232" s="153">
        <f>Q232*H232</f>
        <v>0</v>
      </c>
      <c r="S232" s="153">
        <v>0</v>
      </c>
      <c r="T232" s="154">
        <f>S232*H232</f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489</v>
      </c>
      <c r="AT232" s="155" t="s">
        <v>169</v>
      </c>
      <c r="AU232" s="155" t="s">
        <v>146</v>
      </c>
      <c r="AY232" s="14" t="s">
        <v>139</v>
      </c>
      <c r="BE232" s="156">
        <f>IF(N232="základná",J232,0)</f>
        <v>0</v>
      </c>
      <c r="BF232" s="156">
        <f>IF(N232="znížená",J232,0)</f>
        <v>0</v>
      </c>
      <c r="BG232" s="156">
        <f>IF(N232="zákl. prenesená",J232,0)</f>
        <v>0</v>
      </c>
      <c r="BH232" s="156">
        <f>IF(N232="zníž. prenesená",J232,0)</f>
        <v>0</v>
      </c>
      <c r="BI232" s="156">
        <f>IF(N232="nulová",J232,0)</f>
        <v>0</v>
      </c>
      <c r="BJ232" s="14" t="s">
        <v>146</v>
      </c>
      <c r="BK232" s="157">
        <f>ROUND(I232*H232,3)</f>
        <v>0</v>
      </c>
      <c r="BL232" s="14" t="s">
        <v>260</v>
      </c>
      <c r="BM232" s="155" t="s">
        <v>730</v>
      </c>
    </row>
    <row r="233" spans="1:65" s="2" customFormat="1" ht="19.2">
      <c r="A233" s="26"/>
      <c r="B233" s="27"/>
      <c r="C233" s="26"/>
      <c r="D233" s="171" t="s">
        <v>375</v>
      </c>
      <c r="E233" s="26"/>
      <c r="F233" s="172" t="s">
        <v>576</v>
      </c>
      <c r="G233" s="26"/>
      <c r="H233" s="26"/>
      <c r="I233" s="26"/>
      <c r="J233" s="26"/>
      <c r="K233" s="26"/>
      <c r="L233" s="27"/>
      <c r="M233" s="173"/>
      <c r="N233" s="174"/>
      <c r="O233" s="55"/>
      <c r="P233" s="55"/>
      <c r="Q233" s="55"/>
      <c r="R233" s="55"/>
      <c r="S233" s="55"/>
      <c r="T233" s="5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T233" s="14" t="s">
        <v>375</v>
      </c>
      <c r="AU233" s="14" t="s">
        <v>146</v>
      </c>
    </row>
    <row r="234" spans="1:65" s="2" customFormat="1" ht="21.75" customHeight="1">
      <c r="A234" s="26"/>
      <c r="B234" s="144"/>
      <c r="C234" s="158" t="s">
        <v>731</v>
      </c>
      <c r="D234" s="158" t="s">
        <v>169</v>
      </c>
      <c r="E234" s="159" t="s">
        <v>732</v>
      </c>
      <c r="F234" s="160" t="s">
        <v>991</v>
      </c>
      <c r="G234" s="161" t="s">
        <v>308</v>
      </c>
      <c r="H234" s="162">
        <v>1</v>
      </c>
      <c r="I234" s="162"/>
      <c r="J234" s="162">
        <f>ROUND(I234*H234,3)</f>
        <v>0</v>
      </c>
      <c r="K234" s="163"/>
      <c r="L234" s="164"/>
      <c r="M234" s="165" t="s">
        <v>1</v>
      </c>
      <c r="N234" s="166" t="s">
        <v>35</v>
      </c>
      <c r="O234" s="153">
        <v>0</v>
      </c>
      <c r="P234" s="153">
        <f>O234*H234</f>
        <v>0</v>
      </c>
      <c r="Q234" s="153">
        <v>0</v>
      </c>
      <c r="R234" s="153">
        <f>Q234*H234</f>
        <v>0</v>
      </c>
      <c r="S234" s="153">
        <v>0</v>
      </c>
      <c r="T234" s="154">
        <f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489</v>
      </c>
      <c r="AT234" s="155" t="s">
        <v>169</v>
      </c>
      <c r="AU234" s="155" t="s">
        <v>146</v>
      </c>
      <c r="AY234" s="14" t="s">
        <v>139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4" t="s">
        <v>146</v>
      </c>
      <c r="BK234" s="157">
        <f>ROUND(I234*H234,3)</f>
        <v>0</v>
      </c>
      <c r="BL234" s="14" t="s">
        <v>260</v>
      </c>
      <c r="BM234" s="155" t="s">
        <v>733</v>
      </c>
    </row>
    <row r="235" spans="1:65" s="2" customFormat="1" ht="19.2">
      <c r="A235" s="26"/>
      <c r="B235" s="27"/>
      <c r="C235" s="26"/>
      <c r="D235" s="171" t="s">
        <v>375</v>
      </c>
      <c r="E235" s="26"/>
      <c r="F235" s="172" t="s">
        <v>576</v>
      </c>
      <c r="G235" s="26"/>
      <c r="H235" s="26"/>
      <c r="I235" s="26"/>
      <c r="J235" s="26"/>
      <c r="K235" s="26"/>
      <c r="L235" s="27"/>
      <c r="M235" s="173"/>
      <c r="N235" s="174"/>
      <c r="O235" s="55"/>
      <c r="P235" s="55"/>
      <c r="Q235" s="55"/>
      <c r="R235" s="55"/>
      <c r="S235" s="55"/>
      <c r="T235" s="5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T235" s="14" t="s">
        <v>375</v>
      </c>
      <c r="AU235" s="14" t="s">
        <v>146</v>
      </c>
    </row>
    <row r="236" spans="1:65" s="2" customFormat="1" ht="24.15" customHeight="1">
      <c r="A236" s="26"/>
      <c r="B236" s="144"/>
      <c r="C236" s="145" t="s">
        <v>620</v>
      </c>
      <c r="D236" s="145" t="s">
        <v>141</v>
      </c>
      <c r="E236" s="146" t="s">
        <v>734</v>
      </c>
      <c r="F236" s="147" t="s">
        <v>735</v>
      </c>
      <c r="G236" s="148" t="s">
        <v>308</v>
      </c>
      <c r="H236" s="149">
        <v>1</v>
      </c>
      <c r="I236" s="149"/>
      <c r="J236" s="149">
        <f>ROUND(I236*H236,3)</f>
        <v>0</v>
      </c>
      <c r="K236" s="150"/>
      <c r="L236" s="27"/>
      <c r="M236" s="151" t="s">
        <v>1</v>
      </c>
      <c r="N236" s="152" t="s">
        <v>35</v>
      </c>
      <c r="O236" s="153">
        <v>0</v>
      </c>
      <c r="P236" s="153">
        <f>O236*H236</f>
        <v>0</v>
      </c>
      <c r="Q236" s="153">
        <v>0</v>
      </c>
      <c r="R236" s="153">
        <f>Q236*H236</f>
        <v>0</v>
      </c>
      <c r="S236" s="153">
        <v>0</v>
      </c>
      <c r="T236" s="154">
        <f>S236*H236</f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260</v>
      </c>
      <c r="AT236" s="155" t="s">
        <v>141</v>
      </c>
      <c r="AU236" s="155" t="s">
        <v>146</v>
      </c>
      <c r="AY236" s="14" t="s">
        <v>139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4" t="s">
        <v>146</v>
      </c>
      <c r="BK236" s="157">
        <f>ROUND(I236*H236,3)</f>
        <v>0</v>
      </c>
      <c r="BL236" s="14" t="s">
        <v>260</v>
      </c>
      <c r="BM236" s="155" t="s">
        <v>736</v>
      </c>
    </row>
    <row r="237" spans="1:65" s="2" customFormat="1" ht="16.5" customHeight="1">
      <c r="A237" s="26"/>
      <c r="B237" s="144"/>
      <c r="C237" s="158" t="s">
        <v>737</v>
      </c>
      <c r="D237" s="158" t="s">
        <v>169</v>
      </c>
      <c r="E237" s="159" t="s">
        <v>738</v>
      </c>
      <c r="F237" s="160" t="s">
        <v>739</v>
      </c>
      <c r="G237" s="161" t="s">
        <v>308</v>
      </c>
      <c r="H237" s="162">
        <v>1</v>
      </c>
      <c r="I237" s="162"/>
      <c r="J237" s="162">
        <f>ROUND(I237*H237,3)</f>
        <v>0</v>
      </c>
      <c r="K237" s="163"/>
      <c r="L237" s="164"/>
      <c r="M237" s="165" t="s">
        <v>1</v>
      </c>
      <c r="N237" s="166" t="s">
        <v>35</v>
      </c>
      <c r="O237" s="153">
        <v>0</v>
      </c>
      <c r="P237" s="153">
        <f>O237*H237</f>
        <v>0</v>
      </c>
      <c r="Q237" s="153">
        <v>0</v>
      </c>
      <c r="R237" s="153">
        <f>Q237*H237</f>
        <v>0</v>
      </c>
      <c r="S237" s="153">
        <v>0</v>
      </c>
      <c r="T237" s="154">
        <f>S237*H237</f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489</v>
      </c>
      <c r="AT237" s="155" t="s">
        <v>169</v>
      </c>
      <c r="AU237" s="155" t="s">
        <v>146</v>
      </c>
      <c r="AY237" s="14" t="s">
        <v>139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4" t="s">
        <v>146</v>
      </c>
      <c r="BK237" s="157">
        <f>ROUND(I237*H237,3)</f>
        <v>0</v>
      </c>
      <c r="BL237" s="14" t="s">
        <v>260</v>
      </c>
      <c r="BM237" s="155" t="s">
        <v>740</v>
      </c>
    </row>
    <row r="238" spans="1:65" s="2" customFormat="1" ht="19.2">
      <c r="A238" s="26"/>
      <c r="B238" s="27"/>
      <c r="C238" s="26"/>
      <c r="D238" s="171" t="s">
        <v>375</v>
      </c>
      <c r="E238" s="26"/>
      <c r="F238" s="172" t="s">
        <v>576</v>
      </c>
      <c r="G238" s="26"/>
      <c r="H238" s="26"/>
      <c r="I238" s="26"/>
      <c r="J238" s="26"/>
      <c r="K238" s="26"/>
      <c r="L238" s="27"/>
      <c r="M238" s="175"/>
      <c r="N238" s="176"/>
      <c r="O238" s="177"/>
      <c r="P238" s="177"/>
      <c r="Q238" s="177"/>
      <c r="R238" s="177"/>
      <c r="S238" s="177"/>
      <c r="T238" s="178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T238" s="14" t="s">
        <v>375</v>
      </c>
      <c r="AU238" s="14" t="s">
        <v>146</v>
      </c>
    </row>
    <row r="239" spans="1:65" s="2" customFormat="1" ht="6.9" customHeight="1">
      <c r="A239" s="26"/>
      <c r="B239" s="44"/>
      <c r="C239" s="45"/>
      <c r="D239" s="45"/>
      <c r="E239" s="45"/>
      <c r="F239" s="45"/>
      <c r="G239" s="45"/>
      <c r="H239" s="45"/>
      <c r="I239" s="45"/>
      <c r="J239" s="45"/>
      <c r="K239" s="45"/>
      <c r="L239" s="27"/>
      <c r="M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</row>
  </sheetData>
  <autoFilter ref="C128:K238" xr:uid="{00000000-0009-0000-0000-000005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76"/>
  <sheetViews>
    <sheetView showGridLines="0" workbookViewId="0">
      <selection activeCell="I175" sqref="I17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93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741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ROUND(J120,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ROUND((SUM(BE120:BE175)),  2)</f>
        <v>0</v>
      </c>
      <c r="G33" s="98"/>
      <c r="H33" s="98"/>
      <c r="I33" s="99">
        <v>0.2</v>
      </c>
      <c r="J33" s="97">
        <f>ROUND(((SUM(BE120:BE175))*I33),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ROUND((SUM(BF120:BF175)),  2)</f>
        <v>0</v>
      </c>
      <c r="G34" s="26"/>
      <c r="H34" s="26"/>
      <c r="I34" s="101">
        <v>0.2</v>
      </c>
      <c r="J34" s="100">
        <f>ROUND(((SUM(BF120:BF175))*I34),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ROUND((SUM(BG120:BG175)),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ROUND((SUM(BH120:BH175)),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ROUND((SUM(BI120:BI175)),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03 - ELI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742</v>
      </c>
      <c r="E97" s="115"/>
      <c r="F97" s="115"/>
      <c r="G97" s="115"/>
      <c r="H97" s="115"/>
      <c r="I97" s="115"/>
      <c r="J97" s="116">
        <f>J121</f>
        <v>0</v>
      </c>
      <c r="L97" s="113"/>
    </row>
    <row r="98" spans="1:31" s="9" customFormat="1" ht="24.9" customHeight="1">
      <c r="B98" s="113"/>
      <c r="D98" s="114" t="s">
        <v>743</v>
      </c>
      <c r="E98" s="115"/>
      <c r="F98" s="115"/>
      <c r="G98" s="115"/>
      <c r="H98" s="115"/>
      <c r="I98" s="115"/>
      <c r="J98" s="116">
        <f>J157</f>
        <v>0</v>
      </c>
      <c r="L98" s="113"/>
    </row>
    <row r="99" spans="1:31" s="9" customFormat="1" ht="24.9" customHeight="1">
      <c r="B99" s="113"/>
      <c r="D99" s="114" t="s">
        <v>744</v>
      </c>
      <c r="E99" s="115"/>
      <c r="F99" s="115"/>
      <c r="G99" s="115"/>
      <c r="H99" s="115"/>
      <c r="I99" s="115"/>
      <c r="J99" s="116">
        <f>J170</f>
        <v>0</v>
      </c>
      <c r="L99" s="113"/>
    </row>
    <row r="100" spans="1:31" s="9" customFormat="1" ht="24.9" customHeight="1">
      <c r="B100" s="113"/>
      <c r="D100" s="114" t="s">
        <v>396</v>
      </c>
      <c r="E100" s="115"/>
      <c r="F100" s="115"/>
      <c r="G100" s="115"/>
      <c r="H100" s="115"/>
      <c r="I100" s="115"/>
      <c r="J100" s="116">
        <f>J174</f>
        <v>0</v>
      </c>
      <c r="L100" s="113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6.9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" customHeight="1">
      <c r="A107" s="26"/>
      <c r="B107" s="27"/>
      <c r="C107" s="18" t="s">
        <v>125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12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21" t="str">
        <f>E7</f>
        <v>Obecný úrad Skároš</v>
      </c>
      <c r="F110" s="222"/>
      <c r="G110" s="222"/>
      <c r="H110" s="222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107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7" t="str">
        <f>E9</f>
        <v>03 - ELI</v>
      </c>
      <c r="F112" s="220"/>
      <c r="G112" s="220"/>
      <c r="H112" s="220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16</v>
      </c>
      <c r="D114" s="26"/>
      <c r="E114" s="26"/>
      <c r="F114" s="21" t="str">
        <f>F12</f>
        <v xml:space="preserve"> </v>
      </c>
      <c r="G114" s="26"/>
      <c r="H114" s="26"/>
      <c r="I114" s="23" t="s">
        <v>18</v>
      </c>
      <c r="J114" s="52" t="str">
        <f>IF(J12="","",J12)</f>
        <v>8. 12. 2021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15" customHeight="1">
      <c r="A116" s="26"/>
      <c r="B116" s="27"/>
      <c r="C116" s="23" t="s">
        <v>20</v>
      </c>
      <c r="D116" s="26"/>
      <c r="E116" s="26"/>
      <c r="F116" s="21" t="str">
        <f>E15</f>
        <v xml:space="preserve"> </v>
      </c>
      <c r="G116" s="26"/>
      <c r="H116" s="26"/>
      <c r="I116" s="23" t="s">
        <v>24</v>
      </c>
      <c r="J116" s="24" t="str">
        <f>E21</f>
        <v xml:space="preserve"> 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15" customHeight="1">
      <c r="A117" s="26"/>
      <c r="B117" s="27"/>
      <c r="C117" s="23" t="s">
        <v>23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27</v>
      </c>
      <c r="J117" s="24" t="str">
        <f>E24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21"/>
      <c r="B119" s="122"/>
      <c r="C119" s="123" t="s">
        <v>126</v>
      </c>
      <c r="D119" s="124" t="s">
        <v>54</v>
      </c>
      <c r="E119" s="124" t="s">
        <v>50</v>
      </c>
      <c r="F119" s="124" t="s">
        <v>51</v>
      </c>
      <c r="G119" s="124" t="s">
        <v>127</v>
      </c>
      <c r="H119" s="124" t="s">
        <v>128</v>
      </c>
      <c r="I119" s="124" t="s">
        <v>129</v>
      </c>
      <c r="J119" s="125" t="s">
        <v>111</v>
      </c>
      <c r="K119" s="126" t="s">
        <v>130</v>
      </c>
      <c r="L119" s="127"/>
      <c r="M119" s="59" t="s">
        <v>1</v>
      </c>
      <c r="N119" s="60" t="s">
        <v>33</v>
      </c>
      <c r="O119" s="60" t="s">
        <v>131</v>
      </c>
      <c r="P119" s="60" t="s">
        <v>132</v>
      </c>
      <c r="Q119" s="60" t="s">
        <v>133</v>
      </c>
      <c r="R119" s="60" t="s">
        <v>134</v>
      </c>
      <c r="S119" s="60" t="s">
        <v>135</v>
      </c>
      <c r="T119" s="61" t="s">
        <v>136</v>
      </c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</row>
    <row r="120" spans="1:65" s="2" customFormat="1" ht="22.95" customHeight="1">
      <c r="A120" s="26"/>
      <c r="B120" s="27"/>
      <c r="C120" s="66" t="s">
        <v>112</v>
      </c>
      <c r="D120" s="26"/>
      <c r="E120" s="26"/>
      <c r="F120" s="26"/>
      <c r="G120" s="26"/>
      <c r="H120" s="26"/>
      <c r="I120" s="26"/>
      <c r="J120" s="128">
        <f>BK120</f>
        <v>0</v>
      </c>
      <c r="K120" s="26"/>
      <c r="L120" s="27"/>
      <c r="M120" s="62"/>
      <c r="N120" s="53"/>
      <c r="O120" s="63"/>
      <c r="P120" s="129">
        <f>P121+P157+P170+P174</f>
        <v>0</v>
      </c>
      <c r="Q120" s="63"/>
      <c r="R120" s="129">
        <f>R121+R157+R170+R174</f>
        <v>0</v>
      </c>
      <c r="S120" s="63"/>
      <c r="T120" s="130">
        <f>T121+T157+T170+T174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68</v>
      </c>
      <c r="AU120" s="14" t="s">
        <v>113</v>
      </c>
      <c r="BK120" s="131">
        <f>BK121+BK157+BK170+BK174</f>
        <v>0</v>
      </c>
    </row>
    <row r="121" spans="1:65" s="12" customFormat="1" ht="25.95" customHeight="1">
      <c r="B121" s="132"/>
      <c r="D121" s="133" t="s">
        <v>68</v>
      </c>
      <c r="E121" s="134" t="s">
        <v>271</v>
      </c>
      <c r="F121" s="134" t="s">
        <v>745</v>
      </c>
      <c r="J121" s="135">
        <f>BK121</f>
        <v>0</v>
      </c>
      <c r="L121" s="132"/>
      <c r="M121" s="136"/>
      <c r="N121" s="137"/>
      <c r="O121" s="137"/>
      <c r="P121" s="138">
        <f>SUM(P122:P156)</f>
        <v>0</v>
      </c>
      <c r="Q121" s="137"/>
      <c r="R121" s="138">
        <f>SUM(R122:R156)</f>
        <v>0</v>
      </c>
      <c r="S121" s="137"/>
      <c r="T121" s="139">
        <f>SUM(T122:T156)</f>
        <v>0</v>
      </c>
      <c r="AR121" s="133" t="s">
        <v>150</v>
      </c>
      <c r="AT121" s="140" t="s">
        <v>68</v>
      </c>
      <c r="AU121" s="140" t="s">
        <v>69</v>
      </c>
      <c r="AY121" s="133" t="s">
        <v>139</v>
      </c>
      <c r="BK121" s="141">
        <f>SUM(BK122:BK156)</f>
        <v>0</v>
      </c>
    </row>
    <row r="122" spans="1:65" s="2" customFormat="1" ht="24.15" customHeight="1">
      <c r="A122" s="26"/>
      <c r="B122" s="144"/>
      <c r="C122" s="158" t="s">
        <v>77</v>
      </c>
      <c r="D122" s="158" t="s">
        <v>169</v>
      </c>
      <c r="E122" s="159" t="s">
        <v>487</v>
      </c>
      <c r="F122" s="160" t="s">
        <v>746</v>
      </c>
      <c r="G122" s="161" t="s">
        <v>308</v>
      </c>
      <c r="H122" s="162">
        <v>2</v>
      </c>
      <c r="I122" s="162"/>
      <c r="J122" s="162">
        <f t="shared" ref="J122:J156" si="0">ROUND(I122*H122,3)</f>
        <v>0</v>
      </c>
      <c r="K122" s="163"/>
      <c r="L122" s="164"/>
      <c r="M122" s="165" t="s">
        <v>1</v>
      </c>
      <c r="N122" s="166" t="s">
        <v>35</v>
      </c>
      <c r="O122" s="153">
        <v>0</v>
      </c>
      <c r="P122" s="153">
        <f t="shared" ref="P122:P156" si="1">O122*H122</f>
        <v>0</v>
      </c>
      <c r="Q122" s="153">
        <v>0</v>
      </c>
      <c r="R122" s="153">
        <f t="shared" ref="R122:R156" si="2">Q122*H122</f>
        <v>0</v>
      </c>
      <c r="S122" s="153">
        <v>0</v>
      </c>
      <c r="T122" s="154">
        <f t="shared" ref="T122:T156" si="3"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489</v>
      </c>
      <c r="AT122" s="155" t="s">
        <v>169</v>
      </c>
      <c r="AU122" s="155" t="s">
        <v>77</v>
      </c>
      <c r="AY122" s="14" t="s">
        <v>139</v>
      </c>
      <c r="BE122" s="156">
        <f t="shared" ref="BE122:BE156" si="4">IF(N122="základná",J122,0)</f>
        <v>0</v>
      </c>
      <c r="BF122" s="156">
        <f t="shared" ref="BF122:BF156" si="5">IF(N122="znížená",J122,0)</f>
        <v>0</v>
      </c>
      <c r="BG122" s="156">
        <f t="shared" ref="BG122:BG156" si="6">IF(N122="zákl. prenesená",J122,0)</f>
        <v>0</v>
      </c>
      <c r="BH122" s="156">
        <f t="shared" ref="BH122:BH156" si="7">IF(N122="zníž. prenesená",J122,0)</f>
        <v>0</v>
      </c>
      <c r="BI122" s="156">
        <f t="shared" ref="BI122:BI156" si="8">IF(N122="nulová",J122,0)</f>
        <v>0</v>
      </c>
      <c r="BJ122" s="14" t="s">
        <v>146</v>
      </c>
      <c r="BK122" s="157">
        <f t="shared" ref="BK122:BK156" si="9">ROUND(I122*H122,3)</f>
        <v>0</v>
      </c>
      <c r="BL122" s="14" t="s">
        <v>260</v>
      </c>
      <c r="BM122" s="155" t="s">
        <v>146</v>
      </c>
    </row>
    <row r="123" spans="1:65" s="2" customFormat="1" ht="24.15" customHeight="1">
      <c r="A123" s="26"/>
      <c r="B123" s="144"/>
      <c r="C123" s="145" t="s">
        <v>146</v>
      </c>
      <c r="D123" s="145" t="s">
        <v>141</v>
      </c>
      <c r="E123" s="146" t="s">
        <v>747</v>
      </c>
      <c r="F123" s="147" t="s">
        <v>748</v>
      </c>
      <c r="G123" s="148" t="s">
        <v>308</v>
      </c>
      <c r="H123" s="149">
        <v>3</v>
      </c>
      <c r="I123" s="149"/>
      <c r="J123" s="149">
        <f t="shared" si="0"/>
        <v>0</v>
      </c>
      <c r="K123" s="150"/>
      <c r="L123" s="27"/>
      <c r="M123" s="151" t="s">
        <v>1</v>
      </c>
      <c r="N123" s="152" t="s">
        <v>35</v>
      </c>
      <c r="O123" s="153">
        <v>0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260</v>
      </c>
      <c r="AT123" s="155" t="s">
        <v>141</v>
      </c>
      <c r="AU123" s="155" t="s">
        <v>77</v>
      </c>
      <c r="AY123" s="14" t="s">
        <v>139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4" t="s">
        <v>146</v>
      </c>
      <c r="BK123" s="157">
        <f t="shared" si="9"/>
        <v>0</v>
      </c>
      <c r="BL123" s="14" t="s">
        <v>260</v>
      </c>
      <c r="BM123" s="155" t="s">
        <v>145</v>
      </c>
    </row>
    <row r="124" spans="1:65" s="2" customFormat="1" ht="16.5" customHeight="1">
      <c r="A124" s="26"/>
      <c r="B124" s="144"/>
      <c r="C124" s="158" t="s">
        <v>150</v>
      </c>
      <c r="D124" s="158" t="s">
        <v>169</v>
      </c>
      <c r="E124" s="159" t="s">
        <v>491</v>
      </c>
      <c r="F124" s="160" t="s">
        <v>749</v>
      </c>
      <c r="G124" s="161" t="s">
        <v>308</v>
      </c>
      <c r="H124" s="162">
        <v>1</v>
      </c>
      <c r="I124" s="162"/>
      <c r="J124" s="162">
        <f t="shared" si="0"/>
        <v>0</v>
      </c>
      <c r="K124" s="163"/>
      <c r="L124" s="164"/>
      <c r="M124" s="165" t="s">
        <v>1</v>
      </c>
      <c r="N124" s="166" t="s">
        <v>35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489</v>
      </c>
      <c r="AT124" s="155" t="s">
        <v>169</v>
      </c>
      <c r="AU124" s="155" t="s">
        <v>77</v>
      </c>
      <c r="AY124" s="14" t="s">
        <v>139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146</v>
      </c>
      <c r="BK124" s="157">
        <f t="shared" si="9"/>
        <v>0</v>
      </c>
      <c r="BL124" s="14" t="s">
        <v>260</v>
      </c>
      <c r="BM124" s="155" t="s">
        <v>153</v>
      </c>
    </row>
    <row r="125" spans="1:65" s="2" customFormat="1" ht="16.5" customHeight="1">
      <c r="A125" s="26"/>
      <c r="B125" s="144"/>
      <c r="C125" s="158" t="s">
        <v>145</v>
      </c>
      <c r="D125" s="158" t="s">
        <v>169</v>
      </c>
      <c r="E125" s="159" t="s">
        <v>494</v>
      </c>
      <c r="F125" s="160" t="s">
        <v>750</v>
      </c>
      <c r="G125" s="161" t="s">
        <v>308</v>
      </c>
      <c r="H125" s="162">
        <v>2</v>
      </c>
      <c r="I125" s="162"/>
      <c r="J125" s="162">
        <f t="shared" si="0"/>
        <v>0</v>
      </c>
      <c r="K125" s="163"/>
      <c r="L125" s="164"/>
      <c r="M125" s="165" t="s">
        <v>1</v>
      </c>
      <c r="N125" s="166" t="s">
        <v>35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489</v>
      </c>
      <c r="AT125" s="155" t="s">
        <v>169</v>
      </c>
      <c r="AU125" s="155" t="s">
        <v>77</v>
      </c>
      <c r="AY125" s="14" t="s">
        <v>139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146</v>
      </c>
      <c r="BK125" s="157">
        <f t="shared" si="9"/>
        <v>0</v>
      </c>
      <c r="BL125" s="14" t="s">
        <v>260</v>
      </c>
      <c r="BM125" s="155" t="s">
        <v>156</v>
      </c>
    </row>
    <row r="126" spans="1:65" s="2" customFormat="1" ht="16.5" customHeight="1">
      <c r="A126" s="26"/>
      <c r="B126" s="144"/>
      <c r="C126" s="158" t="s">
        <v>157</v>
      </c>
      <c r="D126" s="158" t="s">
        <v>169</v>
      </c>
      <c r="E126" s="159" t="s">
        <v>497</v>
      </c>
      <c r="F126" s="160" t="s">
        <v>751</v>
      </c>
      <c r="G126" s="161" t="s">
        <v>308</v>
      </c>
      <c r="H126" s="162">
        <v>4</v>
      </c>
      <c r="I126" s="162"/>
      <c r="J126" s="162">
        <f t="shared" si="0"/>
        <v>0</v>
      </c>
      <c r="K126" s="163"/>
      <c r="L126" s="164"/>
      <c r="M126" s="165" t="s">
        <v>1</v>
      </c>
      <c r="N126" s="166" t="s">
        <v>35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489</v>
      </c>
      <c r="AT126" s="155" t="s">
        <v>169</v>
      </c>
      <c r="AU126" s="155" t="s">
        <v>77</v>
      </c>
      <c r="AY126" s="14" t="s">
        <v>139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146</v>
      </c>
      <c r="BK126" s="157">
        <f t="shared" si="9"/>
        <v>0</v>
      </c>
      <c r="BL126" s="14" t="s">
        <v>260</v>
      </c>
      <c r="BM126" s="155" t="s">
        <v>160</v>
      </c>
    </row>
    <row r="127" spans="1:65" s="2" customFormat="1" ht="24.15" customHeight="1">
      <c r="A127" s="26"/>
      <c r="B127" s="144"/>
      <c r="C127" s="158" t="s">
        <v>153</v>
      </c>
      <c r="D127" s="158" t="s">
        <v>169</v>
      </c>
      <c r="E127" s="159" t="s">
        <v>500</v>
      </c>
      <c r="F127" s="160" t="s">
        <v>1008</v>
      </c>
      <c r="G127" s="161" t="s">
        <v>308</v>
      </c>
      <c r="H127" s="162">
        <v>9</v>
      </c>
      <c r="I127" s="162"/>
      <c r="J127" s="162">
        <f t="shared" si="0"/>
        <v>0</v>
      </c>
      <c r="K127" s="163"/>
      <c r="L127" s="164"/>
      <c r="M127" s="165" t="s">
        <v>1</v>
      </c>
      <c r="N127" s="166" t="s">
        <v>35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489</v>
      </c>
      <c r="AT127" s="155" t="s">
        <v>169</v>
      </c>
      <c r="AU127" s="155" t="s">
        <v>77</v>
      </c>
      <c r="AY127" s="14" t="s">
        <v>139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146</v>
      </c>
      <c r="BK127" s="157">
        <f t="shared" si="9"/>
        <v>0</v>
      </c>
      <c r="BL127" s="14" t="s">
        <v>260</v>
      </c>
      <c r="BM127" s="155" t="s">
        <v>163</v>
      </c>
    </row>
    <row r="128" spans="1:65" s="2" customFormat="1" ht="24.15" customHeight="1">
      <c r="A128" s="26"/>
      <c r="B128" s="144"/>
      <c r="C128" s="158" t="s">
        <v>165</v>
      </c>
      <c r="D128" s="158" t="s">
        <v>169</v>
      </c>
      <c r="E128" s="159" t="s">
        <v>513</v>
      </c>
      <c r="F128" s="160" t="s">
        <v>1009</v>
      </c>
      <c r="G128" s="161" t="s">
        <v>308</v>
      </c>
      <c r="H128" s="162">
        <v>4</v>
      </c>
      <c r="I128" s="162"/>
      <c r="J128" s="162">
        <f t="shared" si="0"/>
        <v>0</v>
      </c>
      <c r="K128" s="163"/>
      <c r="L128" s="164"/>
      <c r="M128" s="165" t="s">
        <v>1</v>
      </c>
      <c r="N128" s="166" t="s">
        <v>35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489</v>
      </c>
      <c r="AT128" s="155" t="s">
        <v>169</v>
      </c>
      <c r="AU128" s="155" t="s">
        <v>77</v>
      </c>
      <c r="AY128" s="14" t="s">
        <v>139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146</v>
      </c>
      <c r="BK128" s="157">
        <f t="shared" si="9"/>
        <v>0</v>
      </c>
      <c r="BL128" s="14" t="s">
        <v>260</v>
      </c>
      <c r="BM128" s="155" t="s">
        <v>168</v>
      </c>
    </row>
    <row r="129" spans="1:65" s="2" customFormat="1" ht="16.5" customHeight="1">
      <c r="A129" s="26"/>
      <c r="B129" s="144"/>
      <c r="C129" s="145" t="s">
        <v>156</v>
      </c>
      <c r="D129" s="145" t="s">
        <v>141</v>
      </c>
      <c r="E129" s="146" t="s">
        <v>752</v>
      </c>
      <c r="F129" s="147" t="s">
        <v>753</v>
      </c>
      <c r="G129" s="148" t="s">
        <v>308</v>
      </c>
      <c r="H129" s="149">
        <v>3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35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260</v>
      </c>
      <c r="AT129" s="155" t="s">
        <v>141</v>
      </c>
      <c r="AU129" s="155" t="s">
        <v>77</v>
      </c>
      <c r="AY129" s="14" t="s">
        <v>139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146</v>
      </c>
      <c r="BK129" s="157">
        <f t="shared" si="9"/>
        <v>0</v>
      </c>
      <c r="BL129" s="14" t="s">
        <v>260</v>
      </c>
      <c r="BM129" s="155" t="s">
        <v>172</v>
      </c>
    </row>
    <row r="130" spans="1:65" s="2" customFormat="1" ht="16.5" customHeight="1">
      <c r="A130" s="26"/>
      <c r="B130" s="144"/>
      <c r="C130" s="145" t="s">
        <v>174</v>
      </c>
      <c r="D130" s="145" t="s">
        <v>141</v>
      </c>
      <c r="E130" s="146" t="s">
        <v>754</v>
      </c>
      <c r="F130" s="147" t="s">
        <v>755</v>
      </c>
      <c r="G130" s="148" t="s">
        <v>308</v>
      </c>
      <c r="H130" s="149">
        <v>4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35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260</v>
      </c>
      <c r="AT130" s="155" t="s">
        <v>141</v>
      </c>
      <c r="AU130" s="155" t="s">
        <v>77</v>
      </c>
      <c r="AY130" s="14" t="s">
        <v>139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146</v>
      </c>
      <c r="BK130" s="157">
        <f t="shared" si="9"/>
        <v>0</v>
      </c>
      <c r="BL130" s="14" t="s">
        <v>260</v>
      </c>
      <c r="BM130" s="155" t="s">
        <v>176</v>
      </c>
    </row>
    <row r="131" spans="1:65" s="2" customFormat="1" ht="16.5" customHeight="1">
      <c r="A131" s="26"/>
      <c r="B131" s="144"/>
      <c r="C131" s="145" t="s">
        <v>160</v>
      </c>
      <c r="D131" s="145" t="s">
        <v>141</v>
      </c>
      <c r="E131" s="146" t="s">
        <v>756</v>
      </c>
      <c r="F131" s="147" t="s">
        <v>757</v>
      </c>
      <c r="G131" s="148" t="s">
        <v>308</v>
      </c>
      <c r="H131" s="149">
        <v>13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260</v>
      </c>
      <c r="AT131" s="155" t="s">
        <v>141</v>
      </c>
      <c r="AU131" s="155" t="s">
        <v>77</v>
      </c>
      <c r="AY131" s="14" t="s">
        <v>139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146</v>
      </c>
      <c r="BK131" s="157">
        <f t="shared" si="9"/>
        <v>0</v>
      </c>
      <c r="BL131" s="14" t="s">
        <v>260</v>
      </c>
      <c r="BM131" s="155" t="s">
        <v>7</v>
      </c>
    </row>
    <row r="132" spans="1:65" s="2" customFormat="1" ht="24.15" customHeight="1">
      <c r="A132" s="26"/>
      <c r="B132" s="144"/>
      <c r="C132" s="158" t="s">
        <v>178</v>
      </c>
      <c r="D132" s="158" t="s">
        <v>169</v>
      </c>
      <c r="E132" s="159" t="s">
        <v>516</v>
      </c>
      <c r="F132" s="160" t="s">
        <v>758</v>
      </c>
      <c r="G132" s="161" t="s">
        <v>202</v>
      </c>
      <c r="H132" s="162">
        <v>40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35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489</v>
      </c>
      <c r="AT132" s="155" t="s">
        <v>169</v>
      </c>
      <c r="AU132" s="155" t="s">
        <v>77</v>
      </c>
      <c r="AY132" s="14" t="s">
        <v>139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146</v>
      </c>
      <c r="BK132" s="157">
        <f t="shared" si="9"/>
        <v>0</v>
      </c>
      <c r="BL132" s="14" t="s">
        <v>260</v>
      </c>
      <c r="BM132" s="155" t="s">
        <v>180</v>
      </c>
    </row>
    <row r="133" spans="1:65" s="2" customFormat="1" ht="24.15" customHeight="1">
      <c r="A133" s="26"/>
      <c r="B133" s="144"/>
      <c r="C133" s="158" t="s">
        <v>163</v>
      </c>
      <c r="D133" s="158" t="s">
        <v>169</v>
      </c>
      <c r="E133" s="159" t="s">
        <v>519</v>
      </c>
      <c r="F133" s="160" t="s">
        <v>759</v>
      </c>
      <c r="G133" s="161" t="s">
        <v>202</v>
      </c>
      <c r="H133" s="162">
        <v>180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35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489</v>
      </c>
      <c r="AT133" s="155" t="s">
        <v>169</v>
      </c>
      <c r="AU133" s="155" t="s">
        <v>77</v>
      </c>
      <c r="AY133" s="14" t="s">
        <v>139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146</v>
      </c>
      <c r="BK133" s="157">
        <f t="shared" si="9"/>
        <v>0</v>
      </c>
      <c r="BL133" s="14" t="s">
        <v>260</v>
      </c>
      <c r="BM133" s="155" t="s">
        <v>182</v>
      </c>
    </row>
    <row r="134" spans="1:65" s="2" customFormat="1" ht="24.15" customHeight="1">
      <c r="A134" s="26"/>
      <c r="B134" s="144"/>
      <c r="C134" s="158" t="s">
        <v>183</v>
      </c>
      <c r="D134" s="158" t="s">
        <v>169</v>
      </c>
      <c r="E134" s="159" t="s">
        <v>406</v>
      </c>
      <c r="F134" s="160" t="s">
        <v>760</v>
      </c>
      <c r="G134" s="161" t="s">
        <v>202</v>
      </c>
      <c r="H134" s="162">
        <v>210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35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489</v>
      </c>
      <c r="AT134" s="155" t="s">
        <v>169</v>
      </c>
      <c r="AU134" s="155" t="s">
        <v>77</v>
      </c>
      <c r="AY134" s="14" t="s">
        <v>139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146</v>
      </c>
      <c r="BK134" s="157">
        <f t="shared" si="9"/>
        <v>0</v>
      </c>
      <c r="BL134" s="14" t="s">
        <v>260</v>
      </c>
      <c r="BM134" s="155" t="s">
        <v>185</v>
      </c>
    </row>
    <row r="135" spans="1:65" s="2" customFormat="1" ht="24.15" customHeight="1">
      <c r="A135" s="26"/>
      <c r="B135" s="144"/>
      <c r="C135" s="158" t="s">
        <v>168</v>
      </c>
      <c r="D135" s="158" t="s">
        <v>169</v>
      </c>
      <c r="E135" s="159" t="s">
        <v>410</v>
      </c>
      <c r="F135" s="160" t="s">
        <v>761</v>
      </c>
      <c r="G135" s="161" t="s">
        <v>202</v>
      </c>
      <c r="H135" s="162">
        <v>5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35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489</v>
      </c>
      <c r="AT135" s="155" t="s">
        <v>169</v>
      </c>
      <c r="AU135" s="155" t="s">
        <v>77</v>
      </c>
      <c r="AY135" s="14" t="s">
        <v>139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146</v>
      </c>
      <c r="BK135" s="157">
        <f t="shared" si="9"/>
        <v>0</v>
      </c>
      <c r="BL135" s="14" t="s">
        <v>260</v>
      </c>
      <c r="BM135" s="155" t="s">
        <v>187</v>
      </c>
    </row>
    <row r="136" spans="1:65" s="2" customFormat="1" ht="24.15" customHeight="1">
      <c r="A136" s="26"/>
      <c r="B136" s="144"/>
      <c r="C136" s="158" t="s">
        <v>189</v>
      </c>
      <c r="D136" s="158" t="s">
        <v>169</v>
      </c>
      <c r="E136" s="159" t="s">
        <v>420</v>
      </c>
      <c r="F136" s="160" t="s">
        <v>762</v>
      </c>
      <c r="G136" s="161" t="s">
        <v>202</v>
      </c>
      <c r="H136" s="162">
        <v>10</v>
      </c>
      <c r="I136" s="162"/>
      <c r="J136" s="162">
        <f t="shared" si="0"/>
        <v>0</v>
      </c>
      <c r="K136" s="163"/>
      <c r="L136" s="164"/>
      <c r="M136" s="165" t="s">
        <v>1</v>
      </c>
      <c r="N136" s="166" t="s">
        <v>35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489</v>
      </c>
      <c r="AT136" s="155" t="s">
        <v>169</v>
      </c>
      <c r="AU136" s="155" t="s">
        <v>77</v>
      </c>
      <c r="AY136" s="14" t="s">
        <v>139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146</v>
      </c>
      <c r="BK136" s="157">
        <f t="shared" si="9"/>
        <v>0</v>
      </c>
      <c r="BL136" s="14" t="s">
        <v>260</v>
      </c>
      <c r="BM136" s="155" t="s">
        <v>192</v>
      </c>
    </row>
    <row r="137" spans="1:65" s="2" customFormat="1" ht="24.15" customHeight="1">
      <c r="A137" s="26"/>
      <c r="B137" s="144"/>
      <c r="C137" s="145" t="s">
        <v>172</v>
      </c>
      <c r="D137" s="145" t="s">
        <v>141</v>
      </c>
      <c r="E137" s="146" t="s">
        <v>763</v>
      </c>
      <c r="F137" s="147" t="s">
        <v>764</v>
      </c>
      <c r="G137" s="148" t="s">
        <v>202</v>
      </c>
      <c r="H137" s="149">
        <v>160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260</v>
      </c>
      <c r="AT137" s="155" t="s">
        <v>141</v>
      </c>
      <c r="AU137" s="155" t="s">
        <v>77</v>
      </c>
      <c r="AY137" s="14" t="s">
        <v>139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146</v>
      </c>
      <c r="BK137" s="157">
        <f t="shared" si="9"/>
        <v>0</v>
      </c>
      <c r="BL137" s="14" t="s">
        <v>260</v>
      </c>
      <c r="BM137" s="155" t="s">
        <v>195</v>
      </c>
    </row>
    <row r="138" spans="1:65" s="2" customFormat="1" ht="24.15" customHeight="1">
      <c r="A138" s="26"/>
      <c r="B138" s="144"/>
      <c r="C138" s="145" t="s">
        <v>196</v>
      </c>
      <c r="D138" s="145" t="s">
        <v>141</v>
      </c>
      <c r="E138" s="146" t="s">
        <v>765</v>
      </c>
      <c r="F138" s="147" t="s">
        <v>766</v>
      </c>
      <c r="G138" s="148" t="s">
        <v>202</v>
      </c>
      <c r="H138" s="149">
        <v>40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35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260</v>
      </c>
      <c r="AT138" s="155" t="s">
        <v>141</v>
      </c>
      <c r="AU138" s="155" t="s">
        <v>77</v>
      </c>
      <c r="AY138" s="14" t="s">
        <v>139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146</v>
      </c>
      <c r="BK138" s="157">
        <f t="shared" si="9"/>
        <v>0</v>
      </c>
      <c r="BL138" s="14" t="s">
        <v>260</v>
      </c>
      <c r="BM138" s="155" t="s">
        <v>199</v>
      </c>
    </row>
    <row r="139" spans="1:65" s="2" customFormat="1" ht="24.15" customHeight="1">
      <c r="A139" s="26"/>
      <c r="B139" s="144"/>
      <c r="C139" s="145" t="s">
        <v>176</v>
      </c>
      <c r="D139" s="145" t="s">
        <v>141</v>
      </c>
      <c r="E139" s="146" t="s">
        <v>767</v>
      </c>
      <c r="F139" s="147" t="s">
        <v>768</v>
      </c>
      <c r="G139" s="148" t="s">
        <v>202</v>
      </c>
      <c r="H139" s="149">
        <v>390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35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260</v>
      </c>
      <c r="AT139" s="155" t="s">
        <v>141</v>
      </c>
      <c r="AU139" s="155" t="s">
        <v>77</v>
      </c>
      <c r="AY139" s="14" t="s">
        <v>139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146</v>
      </c>
      <c r="BK139" s="157">
        <f t="shared" si="9"/>
        <v>0</v>
      </c>
      <c r="BL139" s="14" t="s">
        <v>260</v>
      </c>
      <c r="BM139" s="155" t="s">
        <v>203</v>
      </c>
    </row>
    <row r="140" spans="1:65" s="2" customFormat="1" ht="24.15" customHeight="1">
      <c r="A140" s="26"/>
      <c r="B140" s="144"/>
      <c r="C140" s="145" t="s">
        <v>204</v>
      </c>
      <c r="D140" s="145" t="s">
        <v>141</v>
      </c>
      <c r="E140" s="146" t="s">
        <v>769</v>
      </c>
      <c r="F140" s="147" t="s">
        <v>770</v>
      </c>
      <c r="G140" s="148" t="s">
        <v>308</v>
      </c>
      <c r="H140" s="149">
        <v>4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35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260</v>
      </c>
      <c r="AT140" s="155" t="s">
        <v>141</v>
      </c>
      <c r="AU140" s="155" t="s">
        <v>77</v>
      </c>
      <c r="AY140" s="14" t="s">
        <v>139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146</v>
      </c>
      <c r="BK140" s="157">
        <f t="shared" si="9"/>
        <v>0</v>
      </c>
      <c r="BL140" s="14" t="s">
        <v>260</v>
      </c>
      <c r="BM140" s="155" t="s">
        <v>207</v>
      </c>
    </row>
    <row r="141" spans="1:65" s="2" customFormat="1" ht="24.15" customHeight="1">
      <c r="A141" s="26"/>
      <c r="B141" s="144"/>
      <c r="C141" s="145" t="s">
        <v>7</v>
      </c>
      <c r="D141" s="145" t="s">
        <v>141</v>
      </c>
      <c r="E141" s="146" t="s">
        <v>771</v>
      </c>
      <c r="F141" s="147" t="s">
        <v>772</v>
      </c>
      <c r="G141" s="148" t="s">
        <v>308</v>
      </c>
      <c r="H141" s="149">
        <v>122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260</v>
      </c>
      <c r="AT141" s="155" t="s">
        <v>141</v>
      </c>
      <c r="AU141" s="155" t="s">
        <v>77</v>
      </c>
      <c r="AY141" s="14" t="s">
        <v>139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146</v>
      </c>
      <c r="BK141" s="157">
        <f t="shared" si="9"/>
        <v>0</v>
      </c>
      <c r="BL141" s="14" t="s">
        <v>260</v>
      </c>
      <c r="BM141" s="155" t="s">
        <v>210</v>
      </c>
    </row>
    <row r="142" spans="1:65" s="2" customFormat="1" ht="24.15" customHeight="1">
      <c r="A142" s="26"/>
      <c r="B142" s="144"/>
      <c r="C142" s="145" t="s">
        <v>211</v>
      </c>
      <c r="D142" s="145" t="s">
        <v>141</v>
      </c>
      <c r="E142" s="146" t="s">
        <v>773</v>
      </c>
      <c r="F142" s="147" t="s">
        <v>774</v>
      </c>
      <c r="G142" s="148" t="s">
        <v>308</v>
      </c>
      <c r="H142" s="149">
        <v>386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260</v>
      </c>
      <c r="AT142" s="155" t="s">
        <v>141</v>
      </c>
      <c r="AU142" s="155" t="s">
        <v>77</v>
      </c>
      <c r="AY142" s="14" t="s">
        <v>139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146</v>
      </c>
      <c r="BK142" s="157">
        <f t="shared" si="9"/>
        <v>0</v>
      </c>
      <c r="BL142" s="14" t="s">
        <v>260</v>
      </c>
      <c r="BM142" s="155" t="s">
        <v>215</v>
      </c>
    </row>
    <row r="143" spans="1:65" s="2" customFormat="1" ht="24.15" customHeight="1">
      <c r="A143" s="26"/>
      <c r="B143" s="144"/>
      <c r="C143" s="145" t="s">
        <v>180</v>
      </c>
      <c r="D143" s="145" t="s">
        <v>141</v>
      </c>
      <c r="E143" s="146" t="s">
        <v>440</v>
      </c>
      <c r="F143" s="147" t="s">
        <v>775</v>
      </c>
      <c r="G143" s="148" t="s">
        <v>202</v>
      </c>
      <c r="H143" s="149">
        <v>10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260</v>
      </c>
      <c r="AT143" s="155" t="s">
        <v>141</v>
      </c>
      <c r="AU143" s="155" t="s">
        <v>77</v>
      </c>
      <c r="AY143" s="14" t="s">
        <v>139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146</v>
      </c>
      <c r="BK143" s="157">
        <f t="shared" si="9"/>
        <v>0</v>
      </c>
      <c r="BL143" s="14" t="s">
        <v>260</v>
      </c>
      <c r="BM143" s="155" t="s">
        <v>218</v>
      </c>
    </row>
    <row r="144" spans="1:65" s="2" customFormat="1" ht="21.75" customHeight="1">
      <c r="A144" s="26"/>
      <c r="B144" s="144"/>
      <c r="C144" s="145" t="s">
        <v>219</v>
      </c>
      <c r="D144" s="145" t="s">
        <v>141</v>
      </c>
      <c r="E144" s="146" t="s">
        <v>776</v>
      </c>
      <c r="F144" s="147" t="s">
        <v>777</v>
      </c>
      <c r="G144" s="148" t="s">
        <v>202</v>
      </c>
      <c r="H144" s="149">
        <v>10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35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260</v>
      </c>
      <c r="AT144" s="155" t="s">
        <v>141</v>
      </c>
      <c r="AU144" s="155" t="s">
        <v>77</v>
      </c>
      <c r="AY144" s="14" t="s">
        <v>139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146</v>
      </c>
      <c r="BK144" s="157">
        <f t="shared" si="9"/>
        <v>0</v>
      </c>
      <c r="BL144" s="14" t="s">
        <v>260</v>
      </c>
      <c r="BM144" s="155" t="s">
        <v>222</v>
      </c>
    </row>
    <row r="145" spans="1:65" s="2" customFormat="1" ht="37.950000000000003" customHeight="1">
      <c r="A145" s="26"/>
      <c r="B145" s="144"/>
      <c r="C145" s="158" t="s">
        <v>182</v>
      </c>
      <c r="D145" s="158" t="s">
        <v>169</v>
      </c>
      <c r="E145" s="159" t="s">
        <v>423</v>
      </c>
      <c r="F145" s="160" t="s">
        <v>1010</v>
      </c>
      <c r="G145" s="161" t="s">
        <v>308</v>
      </c>
      <c r="H145" s="162">
        <v>12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35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489</v>
      </c>
      <c r="AT145" s="155" t="s">
        <v>169</v>
      </c>
      <c r="AU145" s="155" t="s">
        <v>77</v>
      </c>
      <c r="AY145" s="14" t="s">
        <v>139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146</v>
      </c>
      <c r="BK145" s="157">
        <f t="shared" si="9"/>
        <v>0</v>
      </c>
      <c r="BL145" s="14" t="s">
        <v>260</v>
      </c>
      <c r="BM145" s="155" t="s">
        <v>226</v>
      </c>
    </row>
    <row r="146" spans="1:65" s="2" customFormat="1" ht="24.15" customHeight="1">
      <c r="A146" s="26"/>
      <c r="B146" s="144"/>
      <c r="C146" s="145" t="s">
        <v>227</v>
      </c>
      <c r="D146" s="145" t="s">
        <v>141</v>
      </c>
      <c r="E146" s="146" t="s">
        <v>778</v>
      </c>
      <c r="F146" s="147" t="s">
        <v>779</v>
      </c>
      <c r="G146" s="148" t="s">
        <v>308</v>
      </c>
      <c r="H146" s="149">
        <v>12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35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260</v>
      </c>
      <c r="AT146" s="155" t="s">
        <v>141</v>
      </c>
      <c r="AU146" s="155" t="s">
        <v>77</v>
      </c>
      <c r="AY146" s="14" t="s">
        <v>139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146</v>
      </c>
      <c r="BK146" s="157">
        <f t="shared" si="9"/>
        <v>0</v>
      </c>
      <c r="BL146" s="14" t="s">
        <v>260</v>
      </c>
      <c r="BM146" s="155" t="s">
        <v>230</v>
      </c>
    </row>
    <row r="147" spans="1:65" s="2" customFormat="1" ht="21.75" customHeight="1">
      <c r="A147" s="26"/>
      <c r="B147" s="144"/>
      <c r="C147" s="145" t="s">
        <v>185</v>
      </c>
      <c r="D147" s="145" t="s">
        <v>141</v>
      </c>
      <c r="E147" s="146" t="s">
        <v>780</v>
      </c>
      <c r="F147" s="147" t="s">
        <v>781</v>
      </c>
      <c r="G147" s="148" t="s">
        <v>308</v>
      </c>
      <c r="H147" s="149">
        <v>39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35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260</v>
      </c>
      <c r="AT147" s="155" t="s">
        <v>141</v>
      </c>
      <c r="AU147" s="155" t="s">
        <v>77</v>
      </c>
      <c r="AY147" s="14" t="s">
        <v>139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146</v>
      </c>
      <c r="BK147" s="157">
        <f t="shared" si="9"/>
        <v>0</v>
      </c>
      <c r="BL147" s="14" t="s">
        <v>260</v>
      </c>
      <c r="BM147" s="155" t="s">
        <v>233</v>
      </c>
    </row>
    <row r="148" spans="1:65" s="2" customFormat="1" ht="24" customHeight="1">
      <c r="A148" s="26"/>
      <c r="B148" s="144"/>
      <c r="C148" s="158" t="s">
        <v>234</v>
      </c>
      <c r="D148" s="158" t="s">
        <v>169</v>
      </c>
      <c r="E148" s="159" t="s">
        <v>427</v>
      </c>
      <c r="F148" s="160" t="s">
        <v>1011</v>
      </c>
      <c r="G148" s="161" t="s">
        <v>308</v>
      </c>
      <c r="H148" s="162">
        <v>12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35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489</v>
      </c>
      <c r="AT148" s="155" t="s">
        <v>169</v>
      </c>
      <c r="AU148" s="155" t="s">
        <v>77</v>
      </c>
      <c r="AY148" s="14" t="s">
        <v>139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146</v>
      </c>
      <c r="BK148" s="157">
        <f t="shared" si="9"/>
        <v>0</v>
      </c>
      <c r="BL148" s="14" t="s">
        <v>260</v>
      </c>
      <c r="BM148" s="155" t="s">
        <v>237</v>
      </c>
    </row>
    <row r="149" spans="1:65" s="2" customFormat="1" ht="24.15" customHeight="1">
      <c r="A149" s="26"/>
      <c r="B149" s="144"/>
      <c r="C149" s="145" t="s">
        <v>187</v>
      </c>
      <c r="D149" s="145" t="s">
        <v>141</v>
      </c>
      <c r="E149" s="146" t="s">
        <v>782</v>
      </c>
      <c r="F149" s="147" t="s">
        <v>783</v>
      </c>
      <c r="G149" s="148" t="s">
        <v>308</v>
      </c>
      <c r="H149" s="149">
        <v>12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260</v>
      </c>
      <c r="AT149" s="155" t="s">
        <v>141</v>
      </c>
      <c r="AU149" s="155" t="s">
        <v>77</v>
      </c>
      <c r="AY149" s="14" t="s">
        <v>139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146</v>
      </c>
      <c r="BK149" s="157">
        <f t="shared" si="9"/>
        <v>0</v>
      </c>
      <c r="BL149" s="14" t="s">
        <v>260</v>
      </c>
      <c r="BM149" s="155" t="s">
        <v>240</v>
      </c>
    </row>
    <row r="150" spans="1:65" s="2" customFormat="1" ht="16.5" customHeight="1">
      <c r="A150" s="26"/>
      <c r="B150" s="144"/>
      <c r="C150" s="158" t="s">
        <v>243</v>
      </c>
      <c r="D150" s="158" t="s">
        <v>169</v>
      </c>
      <c r="E150" s="159" t="s">
        <v>430</v>
      </c>
      <c r="F150" s="160" t="s">
        <v>784</v>
      </c>
      <c r="G150" s="161" t="s">
        <v>308</v>
      </c>
      <c r="H150" s="162">
        <v>45</v>
      </c>
      <c r="I150" s="162"/>
      <c r="J150" s="162">
        <f t="shared" si="0"/>
        <v>0</v>
      </c>
      <c r="K150" s="163"/>
      <c r="L150" s="164"/>
      <c r="M150" s="165" t="s">
        <v>1</v>
      </c>
      <c r="N150" s="166" t="s">
        <v>35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489</v>
      </c>
      <c r="AT150" s="155" t="s">
        <v>169</v>
      </c>
      <c r="AU150" s="155" t="s">
        <v>77</v>
      </c>
      <c r="AY150" s="14" t="s">
        <v>139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146</v>
      </c>
      <c r="BK150" s="157">
        <f t="shared" si="9"/>
        <v>0</v>
      </c>
      <c r="BL150" s="14" t="s">
        <v>260</v>
      </c>
      <c r="BM150" s="155" t="s">
        <v>246</v>
      </c>
    </row>
    <row r="151" spans="1:65" s="2" customFormat="1" ht="24.15" customHeight="1">
      <c r="A151" s="26"/>
      <c r="B151" s="144"/>
      <c r="C151" s="145" t="s">
        <v>192</v>
      </c>
      <c r="D151" s="145" t="s">
        <v>141</v>
      </c>
      <c r="E151" s="146" t="s">
        <v>785</v>
      </c>
      <c r="F151" s="147" t="s">
        <v>786</v>
      </c>
      <c r="G151" s="148" t="s">
        <v>308</v>
      </c>
      <c r="H151" s="149">
        <v>45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260</v>
      </c>
      <c r="AT151" s="155" t="s">
        <v>141</v>
      </c>
      <c r="AU151" s="155" t="s">
        <v>77</v>
      </c>
      <c r="AY151" s="14" t="s">
        <v>139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146</v>
      </c>
      <c r="BK151" s="157">
        <f t="shared" si="9"/>
        <v>0</v>
      </c>
      <c r="BL151" s="14" t="s">
        <v>260</v>
      </c>
      <c r="BM151" s="155" t="s">
        <v>253</v>
      </c>
    </row>
    <row r="152" spans="1:65" s="2" customFormat="1" ht="16.5" customHeight="1">
      <c r="A152" s="26"/>
      <c r="B152" s="144"/>
      <c r="C152" s="158" t="s">
        <v>254</v>
      </c>
      <c r="D152" s="158" t="s">
        <v>169</v>
      </c>
      <c r="E152" s="159" t="s">
        <v>434</v>
      </c>
      <c r="F152" s="160" t="s">
        <v>787</v>
      </c>
      <c r="G152" s="161" t="s">
        <v>308</v>
      </c>
      <c r="H152" s="162">
        <v>25</v>
      </c>
      <c r="I152" s="162"/>
      <c r="J152" s="162">
        <f t="shared" si="0"/>
        <v>0</v>
      </c>
      <c r="K152" s="163"/>
      <c r="L152" s="164"/>
      <c r="M152" s="165" t="s">
        <v>1</v>
      </c>
      <c r="N152" s="166" t="s">
        <v>35</v>
      </c>
      <c r="O152" s="153">
        <v>0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489</v>
      </c>
      <c r="AT152" s="155" t="s">
        <v>169</v>
      </c>
      <c r="AU152" s="155" t="s">
        <v>77</v>
      </c>
      <c r="AY152" s="14" t="s">
        <v>139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146</v>
      </c>
      <c r="BK152" s="157">
        <f t="shared" si="9"/>
        <v>0</v>
      </c>
      <c r="BL152" s="14" t="s">
        <v>260</v>
      </c>
      <c r="BM152" s="155" t="s">
        <v>257</v>
      </c>
    </row>
    <row r="153" spans="1:65" s="2" customFormat="1" ht="24.15" customHeight="1">
      <c r="A153" s="26"/>
      <c r="B153" s="144"/>
      <c r="C153" s="158" t="s">
        <v>195</v>
      </c>
      <c r="D153" s="158" t="s">
        <v>169</v>
      </c>
      <c r="E153" s="159" t="s">
        <v>437</v>
      </c>
      <c r="F153" s="160" t="s">
        <v>788</v>
      </c>
      <c r="G153" s="161" t="s">
        <v>308</v>
      </c>
      <c r="H153" s="162">
        <v>10</v>
      </c>
      <c r="I153" s="162"/>
      <c r="J153" s="162">
        <f t="shared" si="0"/>
        <v>0</v>
      </c>
      <c r="K153" s="163"/>
      <c r="L153" s="164"/>
      <c r="M153" s="165" t="s">
        <v>1</v>
      </c>
      <c r="N153" s="166" t="s">
        <v>35</v>
      </c>
      <c r="O153" s="153">
        <v>0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489</v>
      </c>
      <c r="AT153" s="155" t="s">
        <v>169</v>
      </c>
      <c r="AU153" s="155" t="s">
        <v>77</v>
      </c>
      <c r="AY153" s="14" t="s">
        <v>139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146</v>
      </c>
      <c r="BK153" s="157">
        <f t="shared" si="9"/>
        <v>0</v>
      </c>
      <c r="BL153" s="14" t="s">
        <v>260</v>
      </c>
      <c r="BM153" s="155" t="s">
        <v>260</v>
      </c>
    </row>
    <row r="154" spans="1:65" s="2" customFormat="1" ht="24.15" customHeight="1">
      <c r="A154" s="26"/>
      <c r="B154" s="144"/>
      <c r="C154" s="158" t="s">
        <v>261</v>
      </c>
      <c r="D154" s="158" t="s">
        <v>169</v>
      </c>
      <c r="E154" s="159" t="s">
        <v>454</v>
      </c>
      <c r="F154" s="160" t="s">
        <v>789</v>
      </c>
      <c r="G154" s="161" t="s">
        <v>308</v>
      </c>
      <c r="H154" s="162">
        <v>4</v>
      </c>
      <c r="I154" s="162"/>
      <c r="J154" s="162">
        <f t="shared" si="0"/>
        <v>0</v>
      </c>
      <c r="K154" s="163"/>
      <c r="L154" s="164"/>
      <c r="M154" s="165" t="s">
        <v>1</v>
      </c>
      <c r="N154" s="166" t="s">
        <v>35</v>
      </c>
      <c r="O154" s="153">
        <v>0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489</v>
      </c>
      <c r="AT154" s="155" t="s">
        <v>169</v>
      </c>
      <c r="AU154" s="155" t="s">
        <v>77</v>
      </c>
      <c r="AY154" s="14" t="s">
        <v>139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146</v>
      </c>
      <c r="BK154" s="157">
        <f t="shared" si="9"/>
        <v>0</v>
      </c>
      <c r="BL154" s="14" t="s">
        <v>260</v>
      </c>
      <c r="BM154" s="155" t="s">
        <v>264</v>
      </c>
    </row>
    <row r="155" spans="1:65" s="2" customFormat="1" ht="21.75" customHeight="1">
      <c r="A155" s="26"/>
      <c r="B155" s="144"/>
      <c r="C155" s="145" t="s">
        <v>199</v>
      </c>
      <c r="D155" s="145" t="s">
        <v>141</v>
      </c>
      <c r="E155" s="146" t="s">
        <v>790</v>
      </c>
      <c r="F155" s="147" t="s">
        <v>791</v>
      </c>
      <c r="G155" s="148" t="s">
        <v>308</v>
      </c>
      <c r="H155" s="149">
        <v>39</v>
      </c>
      <c r="I155" s="149"/>
      <c r="J155" s="149">
        <f t="shared" si="0"/>
        <v>0</v>
      </c>
      <c r="K155" s="150"/>
      <c r="L155" s="27"/>
      <c r="M155" s="151" t="s">
        <v>1</v>
      </c>
      <c r="N155" s="152" t="s">
        <v>35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260</v>
      </c>
      <c r="AT155" s="155" t="s">
        <v>141</v>
      </c>
      <c r="AU155" s="155" t="s">
        <v>77</v>
      </c>
      <c r="AY155" s="14" t="s">
        <v>139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146</v>
      </c>
      <c r="BK155" s="157">
        <f t="shared" si="9"/>
        <v>0</v>
      </c>
      <c r="BL155" s="14" t="s">
        <v>260</v>
      </c>
      <c r="BM155" s="155" t="s">
        <v>269</v>
      </c>
    </row>
    <row r="156" spans="1:65" s="2" customFormat="1" ht="24.15" customHeight="1">
      <c r="A156" s="26"/>
      <c r="B156" s="144"/>
      <c r="C156" s="145" t="s">
        <v>273</v>
      </c>
      <c r="D156" s="145" t="s">
        <v>141</v>
      </c>
      <c r="E156" s="146" t="s">
        <v>792</v>
      </c>
      <c r="F156" s="147" t="s">
        <v>793</v>
      </c>
      <c r="G156" s="148" t="s">
        <v>308</v>
      </c>
      <c r="H156" s="149">
        <v>39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35</v>
      </c>
      <c r="O156" s="153">
        <v>0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260</v>
      </c>
      <c r="AT156" s="155" t="s">
        <v>141</v>
      </c>
      <c r="AU156" s="155" t="s">
        <v>77</v>
      </c>
      <c r="AY156" s="14" t="s">
        <v>139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146</v>
      </c>
      <c r="BK156" s="157">
        <f t="shared" si="9"/>
        <v>0</v>
      </c>
      <c r="BL156" s="14" t="s">
        <v>260</v>
      </c>
      <c r="BM156" s="155" t="s">
        <v>276</v>
      </c>
    </row>
    <row r="157" spans="1:65" s="12" customFormat="1" ht="25.95" customHeight="1">
      <c r="B157" s="132"/>
      <c r="D157" s="133" t="s">
        <v>68</v>
      </c>
      <c r="E157" s="134" t="s">
        <v>404</v>
      </c>
      <c r="F157" s="134" t="s">
        <v>794</v>
      </c>
      <c r="J157" s="135">
        <f>BK157</f>
        <v>0</v>
      </c>
      <c r="L157" s="132"/>
      <c r="M157" s="136"/>
      <c r="N157" s="137"/>
      <c r="O157" s="137"/>
      <c r="P157" s="138">
        <f>SUM(P158:P169)</f>
        <v>0</v>
      </c>
      <c r="Q157" s="137"/>
      <c r="R157" s="138">
        <f>SUM(R158:R169)</f>
        <v>0</v>
      </c>
      <c r="S157" s="137"/>
      <c r="T157" s="139">
        <f>SUM(T158:T169)</f>
        <v>0</v>
      </c>
      <c r="AR157" s="133" t="s">
        <v>77</v>
      </c>
      <c r="AT157" s="140" t="s">
        <v>68</v>
      </c>
      <c r="AU157" s="140" t="s">
        <v>69</v>
      </c>
      <c r="AY157" s="133" t="s">
        <v>139</v>
      </c>
      <c r="BK157" s="141">
        <f>SUM(BK158:BK169)</f>
        <v>0</v>
      </c>
    </row>
    <row r="158" spans="1:65" s="2" customFormat="1" ht="24.15" customHeight="1">
      <c r="A158" s="26"/>
      <c r="B158" s="144"/>
      <c r="C158" s="158" t="s">
        <v>203</v>
      </c>
      <c r="D158" s="158" t="s">
        <v>169</v>
      </c>
      <c r="E158" s="159" t="s">
        <v>457</v>
      </c>
      <c r="F158" s="160" t="s">
        <v>795</v>
      </c>
      <c r="G158" s="161" t="s">
        <v>308</v>
      </c>
      <c r="H158" s="162">
        <v>3</v>
      </c>
      <c r="I158" s="162"/>
      <c r="J158" s="162">
        <f t="shared" ref="J158:J169" si="10">ROUND(I158*H158,3)</f>
        <v>0</v>
      </c>
      <c r="K158" s="163"/>
      <c r="L158" s="164"/>
      <c r="M158" s="165" t="s">
        <v>1</v>
      </c>
      <c r="N158" s="166" t="s">
        <v>35</v>
      </c>
      <c r="O158" s="153">
        <v>0</v>
      </c>
      <c r="P158" s="153">
        <f t="shared" ref="P158:P169" si="11">O158*H158</f>
        <v>0</v>
      </c>
      <c r="Q158" s="153">
        <v>0</v>
      </c>
      <c r="R158" s="153">
        <f t="shared" ref="R158:R169" si="12">Q158*H158</f>
        <v>0</v>
      </c>
      <c r="S158" s="153">
        <v>0</v>
      </c>
      <c r="T158" s="154">
        <f t="shared" ref="T158:T169" si="13"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156</v>
      </c>
      <c r="AT158" s="155" t="s">
        <v>169</v>
      </c>
      <c r="AU158" s="155" t="s">
        <v>77</v>
      </c>
      <c r="AY158" s="14" t="s">
        <v>139</v>
      </c>
      <c r="BE158" s="156">
        <f t="shared" ref="BE158:BE169" si="14">IF(N158="základná",J158,0)</f>
        <v>0</v>
      </c>
      <c r="BF158" s="156">
        <f t="shared" ref="BF158:BF169" si="15">IF(N158="znížená",J158,0)</f>
        <v>0</v>
      </c>
      <c r="BG158" s="156">
        <f t="shared" ref="BG158:BG169" si="16">IF(N158="zákl. prenesená",J158,0)</f>
        <v>0</v>
      </c>
      <c r="BH158" s="156">
        <f t="shared" ref="BH158:BH169" si="17">IF(N158="zníž. prenesená",J158,0)</f>
        <v>0</v>
      </c>
      <c r="BI158" s="156">
        <f t="shared" ref="BI158:BI169" si="18">IF(N158="nulová",J158,0)</f>
        <v>0</v>
      </c>
      <c r="BJ158" s="14" t="s">
        <v>146</v>
      </c>
      <c r="BK158" s="157">
        <f t="shared" ref="BK158:BK169" si="19">ROUND(I158*H158,3)</f>
        <v>0</v>
      </c>
      <c r="BL158" s="14" t="s">
        <v>145</v>
      </c>
      <c r="BM158" s="155" t="s">
        <v>337</v>
      </c>
    </row>
    <row r="159" spans="1:65" s="2" customFormat="1" ht="16.5" customHeight="1">
      <c r="A159" s="26"/>
      <c r="B159" s="144"/>
      <c r="C159" s="158" t="s">
        <v>409</v>
      </c>
      <c r="D159" s="158" t="s">
        <v>169</v>
      </c>
      <c r="E159" s="159" t="s">
        <v>461</v>
      </c>
      <c r="F159" s="160" t="s">
        <v>796</v>
      </c>
      <c r="G159" s="161" t="s">
        <v>202</v>
      </c>
      <c r="H159" s="162">
        <v>10</v>
      </c>
      <c r="I159" s="162"/>
      <c r="J159" s="162">
        <f t="shared" si="10"/>
        <v>0</v>
      </c>
      <c r="K159" s="163"/>
      <c r="L159" s="164"/>
      <c r="M159" s="165" t="s">
        <v>1</v>
      </c>
      <c r="N159" s="166" t="s">
        <v>35</v>
      </c>
      <c r="O159" s="153">
        <v>0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156</v>
      </c>
      <c r="AT159" s="155" t="s">
        <v>169</v>
      </c>
      <c r="AU159" s="155" t="s">
        <v>77</v>
      </c>
      <c r="AY159" s="14" t="s">
        <v>139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146</v>
      </c>
      <c r="BK159" s="157">
        <f t="shared" si="19"/>
        <v>0</v>
      </c>
      <c r="BL159" s="14" t="s">
        <v>145</v>
      </c>
      <c r="BM159" s="155" t="s">
        <v>611</v>
      </c>
    </row>
    <row r="160" spans="1:65" s="2" customFormat="1" ht="16.5" customHeight="1">
      <c r="A160" s="26"/>
      <c r="B160" s="144"/>
      <c r="C160" s="158" t="s">
        <v>207</v>
      </c>
      <c r="D160" s="158" t="s">
        <v>169</v>
      </c>
      <c r="E160" s="159" t="s">
        <v>797</v>
      </c>
      <c r="F160" s="160" t="s">
        <v>798</v>
      </c>
      <c r="G160" s="161" t="s">
        <v>308</v>
      </c>
      <c r="H160" s="162">
        <v>2</v>
      </c>
      <c r="I160" s="162"/>
      <c r="J160" s="162">
        <f t="shared" si="10"/>
        <v>0</v>
      </c>
      <c r="K160" s="163"/>
      <c r="L160" s="164"/>
      <c r="M160" s="165" t="s">
        <v>1</v>
      </c>
      <c r="N160" s="166" t="s">
        <v>35</v>
      </c>
      <c r="O160" s="153">
        <v>0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156</v>
      </c>
      <c r="AT160" s="155" t="s">
        <v>169</v>
      </c>
      <c r="AU160" s="155" t="s">
        <v>77</v>
      </c>
      <c r="AY160" s="14" t="s">
        <v>139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146</v>
      </c>
      <c r="BK160" s="157">
        <f t="shared" si="19"/>
        <v>0</v>
      </c>
      <c r="BL160" s="14" t="s">
        <v>145</v>
      </c>
      <c r="BM160" s="155" t="s">
        <v>614</v>
      </c>
    </row>
    <row r="161" spans="1:65" s="2" customFormat="1" ht="24.15" customHeight="1">
      <c r="A161" s="26"/>
      <c r="B161" s="144"/>
      <c r="C161" s="158" t="s">
        <v>419</v>
      </c>
      <c r="D161" s="158" t="s">
        <v>169</v>
      </c>
      <c r="E161" s="159" t="s">
        <v>799</v>
      </c>
      <c r="F161" s="160" t="s">
        <v>800</v>
      </c>
      <c r="G161" s="161" t="s">
        <v>308</v>
      </c>
      <c r="H161" s="162">
        <v>2</v>
      </c>
      <c r="I161" s="162"/>
      <c r="J161" s="162">
        <f t="shared" si="10"/>
        <v>0</v>
      </c>
      <c r="K161" s="163"/>
      <c r="L161" s="164"/>
      <c r="M161" s="165" t="s">
        <v>1</v>
      </c>
      <c r="N161" s="166" t="s">
        <v>35</v>
      </c>
      <c r="O161" s="153">
        <v>0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156</v>
      </c>
      <c r="AT161" s="155" t="s">
        <v>169</v>
      </c>
      <c r="AU161" s="155" t="s">
        <v>77</v>
      </c>
      <c r="AY161" s="14" t="s">
        <v>139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146</v>
      </c>
      <c r="BK161" s="157">
        <f t="shared" si="19"/>
        <v>0</v>
      </c>
      <c r="BL161" s="14" t="s">
        <v>145</v>
      </c>
      <c r="BM161" s="155" t="s">
        <v>617</v>
      </c>
    </row>
    <row r="162" spans="1:65" s="2" customFormat="1" ht="16.5" customHeight="1">
      <c r="A162" s="26"/>
      <c r="B162" s="144"/>
      <c r="C162" s="158" t="s">
        <v>210</v>
      </c>
      <c r="D162" s="158" t="s">
        <v>169</v>
      </c>
      <c r="E162" s="159" t="s">
        <v>801</v>
      </c>
      <c r="F162" s="160" t="s">
        <v>802</v>
      </c>
      <c r="G162" s="161" t="s">
        <v>308</v>
      </c>
      <c r="H162" s="162">
        <v>1</v>
      </c>
      <c r="I162" s="162"/>
      <c r="J162" s="162">
        <f t="shared" si="10"/>
        <v>0</v>
      </c>
      <c r="K162" s="163"/>
      <c r="L162" s="164"/>
      <c r="M162" s="165" t="s">
        <v>1</v>
      </c>
      <c r="N162" s="166" t="s">
        <v>35</v>
      </c>
      <c r="O162" s="153">
        <v>0</v>
      </c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156</v>
      </c>
      <c r="AT162" s="155" t="s">
        <v>169</v>
      </c>
      <c r="AU162" s="155" t="s">
        <v>77</v>
      </c>
      <c r="AY162" s="14" t="s">
        <v>139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146</v>
      </c>
      <c r="BK162" s="157">
        <f t="shared" si="19"/>
        <v>0</v>
      </c>
      <c r="BL162" s="14" t="s">
        <v>145</v>
      </c>
      <c r="BM162" s="155" t="s">
        <v>620</v>
      </c>
    </row>
    <row r="163" spans="1:65" s="2" customFormat="1" ht="16.5" customHeight="1">
      <c r="A163" s="26"/>
      <c r="B163" s="144"/>
      <c r="C163" s="145" t="s">
        <v>426</v>
      </c>
      <c r="D163" s="145" t="s">
        <v>141</v>
      </c>
      <c r="E163" s="146" t="s">
        <v>803</v>
      </c>
      <c r="F163" s="147" t="s">
        <v>804</v>
      </c>
      <c r="G163" s="148" t="s">
        <v>308</v>
      </c>
      <c r="H163" s="149">
        <v>2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35</v>
      </c>
      <c r="O163" s="153">
        <v>0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145</v>
      </c>
      <c r="AT163" s="155" t="s">
        <v>141</v>
      </c>
      <c r="AU163" s="155" t="s">
        <v>77</v>
      </c>
      <c r="AY163" s="14" t="s">
        <v>139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146</v>
      </c>
      <c r="BK163" s="157">
        <f t="shared" si="19"/>
        <v>0</v>
      </c>
      <c r="BL163" s="14" t="s">
        <v>145</v>
      </c>
      <c r="BM163" s="155" t="s">
        <v>622</v>
      </c>
    </row>
    <row r="164" spans="1:65" s="2" customFormat="1" ht="16.5" customHeight="1">
      <c r="A164" s="26"/>
      <c r="B164" s="144"/>
      <c r="C164" s="145" t="s">
        <v>215</v>
      </c>
      <c r="D164" s="145" t="s">
        <v>141</v>
      </c>
      <c r="E164" s="146" t="s">
        <v>805</v>
      </c>
      <c r="F164" s="147" t="s">
        <v>806</v>
      </c>
      <c r="G164" s="148" t="s">
        <v>202</v>
      </c>
      <c r="H164" s="149">
        <v>3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35</v>
      </c>
      <c r="O164" s="153">
        <v>0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145</v>
      </c>
      <c r="AT164" s="155" t="s">
        <v>141</v>
      </c>
      <c r="AU164" s="155" t="s">
        <v>77</v>
      </c>
      <c r="AY164" s="14" t="s">
        <v>139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146</v>
      </c>
      <c r="BK164" s="157">
        <f t="shared" si="19"/>
        <v>0</v>
      </c>
      <c r="BL164" s="14" t="s">
        <v>145</v>
      </c>
      <c r="BM164" s="155" t="s">
        <v>625</v>
      </c>
    </row>
    <row r="165" spans="1:65" s="2" customFormat="1" ht="16.5" customHeight="1">
      <c r="A165" s="26"/>
      <c r="B165" s="144"/>
      <c r="C165" s="145" t="s">
        <v>433</v>
      </c>
      <c r="D165" s="145" t="s">
        <v>141</v>
      </c>
      <c r="E165" s="146" t="s">
        <v>807</v>
      </c>
      <c r="F165" s="147" t="s">
        <v>808</v>
      </c>
      <c r="G165" s="148" t="s">
        <v>308</v>
      </c>
      <c r="H165" s="149">
        <v>1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35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145</v>
      </c>
      <c r="AT165" s="155" t="s">
        <v>141</v>
      </c>
      <c r="AU165" s="155" t="s">
        <v>77</v>
      </c>
      <c r="AY165" s="14" t="s">
        <v>139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146</v>
      </c>
      <c r="BK165" s="157">
        <f t="shared" si="19"/>
        <v>0</v>
      </c>
      <c r="BL165" s="14" t="s">
        <v>145</v>
      </c>
      <c r="BM165" s="155" t="s">
        <v>627</v>
      </c>
    </row>
    <row r="166" spans="1:65" s="2" customFormat="1" ht="24.15" customHeight="1">
      <c r="A166" s="26"/>
      <c r="B166" s="144"/>
      <c r="C166" s="145" t="s">
        <v>218</v>
      </c>
      <c r="D166" s="145" t="s">
        <v>141</v>
      </c>
      <c r="E166" s="146" t="s">
        <v>809</v>
      </c>
      <c r="F166" s="147" t="s">
        <v>810</v>
      </c>
      <c r="G166" s="148" t="s">
        <v>202</v>
      </c>
      <c r="H166" s="149">
        <v>10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35</v>
      </c>
      <c r="O166" s="153">
        <v>0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145</v>
      </c>
      <c r="AT166" s="155" t="s">
        <v>141</v>
      </c>
      <c r="AU166" s="155" t="s">
        <v>77</v>
      </c>
      <c r="AY166" s="14" t="s">
        <v>139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146</v>
      </c>
      <c r="BK166" s="157">
        <f t="shared" si="19"/>
        <v>0</v>
      </c>
      <c r="BL166" s="14" t="s">
        <v>145</v>
      </c>
      <c r="BM166" s="155" t="s">
        <v>630</v>
      </c>
    </row>
    <row r="167" spans="1:65" s="2" customFormat="1" ht="24.15" customHeight="1">
      <c r="A167" s="26"/>
      <c r="B167" s="144"/>
      <c r="C167" s="145" t="s">
        <v>443</v>
      </c>
      <c r="D167" s="145" t="s">
        <v>141</v>
      </c>
      <c r="E167" s="146" t="s">
        <v>811</v>
      </c>
      <c r="F167" s="147" t="s">
        <v>812</v>
      </c>
      <c r="G167" s="148" t="s">
        <v>202</v>
      </c>
      <c r="H167" s="149">
        <v>5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35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145</v>
      </c>
      <c r="AT167" s="155" t="s">
        <v>141</v>
      </c>
      <c r="AU167" s="155" t="s">
        <v>77</v>
      </c>
      <c r="AY167" s="14" t="s">
        <v>139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146</v>
      </c>
      <c r="BK167" s="157">
        <f t="shared" si="19"/>
        <v>0</v>
      </c>
      <c r="BL167" s="14" t="s">
        <v>145</v>
      </c>
      <c r="BM167" s="155" t="s">
        <v>632</v>
      </c>
    </row>
    <row r="168" spans="1:65" s="2" customFormat="1" ht="24.15" customHeight="1">
      <c r="A168" s="26"/>
      <c r="B168" s="144"/>
      <c r="C168" s="145" t="s">
        <v>222</v>
      </c>
      <c r="D168" s="145" t="s">
        <v>141</v>
      </c>
      <c r="E168" s="146" t="s">
        <v>813</v>
      </c>
      <c r="F168" s="147" t="s">
        <v>814</v>
      </c>
      <c r="G168" s="148" t="s">
        <v>202</v>
      </c>
      <c r="H168" s="149">
        <v>5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35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145</v>
      </c>
      <c r="AT168" s="155" t="s">
        <v>141</v>
      </c>
      <c r="AU168" s="155" t="s">
        <v>77</v>
      </c>
      <c r="AY168" s="14" t="s">
        <v>139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146</v>
      </c>
      <c r="BK168" s="157">
        <f t="shared" si="19"/>
        <v>0</v>
      </c>
      <c r="BL168" s="14" t="s">
        <v>145</v>
      </c>
      <c r="BM168" s="155" t="s">
        <v>635</v>
      </c>
    </row>
    <row r="169" spans="1:65" s="2" customFormat="1" ht="16.5" customHeight="1">
      <c r="A169" s="26"/>
      <c r="B169" s="144"/>
      <c r="C169" s="145" t="s">
        <v>447</v>
      </c>
      <c r="D169" s="145" t="s">
        <v>141</v>
      </c>
      <c r="E169" s="146" t="s">
        <v>815</v>
      </c>
      <c r="F169" s="147" t="s">
        <v>816</v>
      </c>
      <c r="G169" s="148" t="s">
        <v>144</v>
      </c>
      <c r="H169" s="149">
        <v>2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35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145</v>
      </c>
      <c r="AT169" s="155" t="s">
        <v>141</v>
      </c>
      <c r="AU169" s="155" t="s">
        <v>77</v>
      </c>
      <c r="AY169" s="14" t="s">
        <v>139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146</v>
      </c>
      <c r="BK169" s="157">
        <f t="shared" si="19"/>
        <v>0</v>
      </c>
      <c r="BL169" s="14" t="s">
        <v>145</v>
      </c>
      <c r="BM169" s="155" t="s">
        <v>637</v>
      </c>
    </row>
    <row r="170" spans="1:65" s="12" customFormat="1" ht="25.95" customHeight="1">
      <c r="B170" s="132"/>
      <c r="D170" s="133" t="s">
        <v>68</v>
      </c>
      <c r="E170" s="134" t="s">
        <v>817</v>
      </c>
      <c r="F170" s="134" t="s">
        <v>818</v>
      </c>
      <c r="J170" s="135">
        <f>BK170</f>
        <v>0</v>
      </c>
      <c r="L170" s="132"/>
      <c r="M170" s="136"/>
      <c r="N170" s="137"/>
      <c r="O170" s="137"/>
      <c r="P170" s="138">
        <f>SUM(P171:P173)</f>
        <v>0</v>
      </c>
      <c r="Q170" s="137"/>
      <c r="R170" s="138">
        <f>SUM(R171:R173)</f>
        <v>0</v>
      </c>
      <c r="S170" s="137"/>
      <c r="T170" s="139">
        <f>SUM(T171:T173)</f>
        <v>0</v>
      </c>
      <c r="AR170" s="133" t="s">
        <v>145</v>
      </c>
      <c r="AT170" s="140" t="s">
        <v>68</v>
      </c>
      <c r="AU170" s="140" t="s">
        <v>69</v>
      </c>
      <c r="AY170" s="133" t="s">
        <v>139</v>
      </c>
      <c r="BK170" s="141">
        <f>SUM(BK171:BK173)</f>
        <v>0</v>
      </c>
    </row>
    <row r="171" spans="1:65" s="2" customFormat="1" ht="24.15" customHeight="1">
      <c r="A171" s="26"/>
      <c r="B171" s="144"/>
      <c r="C171" s="145" t="s">
        <v>226</v>
      </c>
      <c r="D171" s="145" t="s">
        <v>141</v>
      </c>
      <c r="E171" s="146" t="s">
        <v>819</v>
      </c>
      <c r="F171" s="147" t="s">
        <v>820</v>
      </c>
      <c r="G171" s="148" t="s">
        <v>529</v>
      </c>
      <c r="H171" s="149">
        <v>1</v>
      </c>
      <c r="I171" s="149"/>
      <c r="J171" s="149">
        <f>ROUND(I171*H171,3)</f>
        <v>0</v>
      </c>
      <c r="K171" s="150"/>
      <c r="L171" s="27"/>
      <c r="M171" s="151" t="s">
        <v>1</v>
      </c>
      <c r="N171" s="152" t="s">
        <v>35</v>
      </c>
      <c r="O171" s="153">
        <v>0</v>
      </c>
      <c r="P171" s="153">
        <f>O171*H171</f>
        <v>0</v>
      </c>
      <c r="Q171" s="153">
        <v>0</v>
      </c>
      <c r="R171" s="153">
        <f>Q171*H171</f>
        <v>0</v>
      </c>
      <c r="S171" s="153">
        <v>0</v>
      </c>
      <c r="T171" s="154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821</v>
      </c>
      <c r="AT171" s="155" t="s">
        <v>141</v>
      </c>
      <c r="AU171" s="155" t="s">
        <v>77</v>
      </c>
      <c r="AY171" s="14" t="s">
        <v>139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146</v>
      </c>
      <c r="BK171" s="157">
        <f>ROUND(I171*H171,3)</f>
        <v>0</v>
      </c>
      <c r="BL171" s="14" t="s">
        <v>821</v>
      </c>
      <c r="BM171" s="155" t="s">
        <v>640</v>
      </c>
    </row>
    <row r="172" spans="1:65" s="2" customFormat="1" ht="24.15" customHeight="1">
      <c r="A172" s="26"/>
      <c r="B172" s="144"/>
      <c r="C172" s="145" t="s">
        <v>453</v>
      </c>
      <c r="D172" s="145" t="s">
        <v>141</v>
      </c>
      <c r="E172" s="146" t="s">
        <v>822</v>
      </c>
      <c r="F172" s="147" t="s">
        <v>823</v>
      </c>
      <c r="G172" s="148" t="s">
        <v>402</v>
      </c>
      <c r="H172" s="149">
        <v>8</v>
      </c>
      <c r="I172" s="149"/>
      <c r="J172" s="149">
        <f>ROUND(I172*H172,3)</f>
        <v>0</v>
      </c>
      <c r="K172" s="150"/>
      <c r="L172" s="27"/>
      <c r="M172" s="151" t="s">
        <v>1</v>
      </c>
      <c r="N172" s="152" t="s">
        <v>35</v>
      </c>
      <c r="O172" s="153">
        <v>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821</v>
      </c>
      <c r="AT172" s="155" t="s">
        <v>141</v>
      </c>
      <c r="AU172" s="155" t="s">
        <v>77</v>
      </c>
      <c r="AY172" s="14" t="s">
        <v>139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146</v>
      </c>
      <c r="BK172" s="157">
        <f>ROUND(I172*H172,3)</f>
        <v>0</v>
      </c>
      <c r="BL172" s="14" t="s">
        <v>821</v>
      </c>
      <c r="BM172" s="155" t="s">
        <v>642</v>
      </c>
    </row>
    <row r="173" spans="1:65" s="2" customFormat="1" ht="16.5" customHeight="1">
      <c r="A173" s="26"/>
      <c r="B173" s="144"/>
      <c r="C173" s="145" t="s">
        <v>230</v>
      </c>
      <c r="D173" s="145" t="s">
        <v>141</v>
      </c>
      <c r="E173" s="146" t="s">
        <v>824</v>
      </c>
      <c r="F173" s="147" t="s">
        <v>825</v>
      </c>
      <c r="G173" s="148" t="s">
        <v>402</v>
      </c>
      <c r="H173" s="149">
        <v>8</v>
      </c>
      <c r="I173" s="149"/>
      <c r="J173" s="149">
        <f>ROUND(I173*H173,3)</f>
        <v>0</v>
      </c>
      <c r="K173" s="150"/>
      <c r="L173" s="27"/>
      <c r="M173" s="151" t="s">
        <v>1</v>
      </c>
      <c r="N173" s="152" t="s">
        <v>35</v>
      </c>
      <c r="O173" s="153">
        <v>0</v>
      </c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821</v>
      </c>
      <c r="AT173" s="155" t="s">
        <v>141</v>
      </c>
      <c r="AU173" s="155" t="s">
        <v>77</v>
      </c>
      <c r="AY173" s="14" t="s">
        <v>139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146</v>
      </c>
      <c r="BK173" s="157">
        <f>ROUND(I173*H173,3)</f>
        <v>0</v>
      </c>
      <c r="BL173" s="14" t="s">
        <v>821</v>
      </c>
      <c r="BM173" s="155" t="s">
        <v>645</v>
      </c>
    </row>
    <row r="174" spans="1:65" s="12" customFormat="1" ht="25.95" customHeight="1">
      <c r="B174" s="132"/>
      <c r="D174" s="133" t="s">
        <v>68</v>
      </c>
      <c r="E174" s="134" t="s">
        <v>525</v>
      </c>
      <c r="F174" s="134" t="s">
        <v>526</v>
      </c>
      <c r="J174" s="135">
        <f>BK174</f>
        <v>0</v>
      </c>
      <c r="L174" s="132"/>
      <c r="M174" s="136"/>
      <c r="N174" s="137"/>
      <c r="O174" s="137"/>
      <c r="P174" s="138">
        <f>P175</f>
        <v>0</v>
      </c>
      <c r="Q174" s="137"/>
      <c r="R174" s="138">
        <f>R175</f>
        <v>0</v>
      </c>
      <c r="S174" s="137"/>
      <c r="T174" s="139">
        <f>T175</f>
        <v>0</v>
      </c>
      <c r="AR174" s="133" t="s">
        <v>157</v>
      </c>
      <c r="AT174" s="140" t="s">
        <v>68</v>
      </c>
      <c r="AU174" s="140" t="s">
        <v>69</v>
      </c>
      <c r="AY174" s="133" t="s">
        <v>139</v>
      </c>
      <c r="BK174" s="141">
        <f>BK175</f>
        <v>0</v>
      </c>
    </row>
    <row r="175" spans="1:65" s="2" customFormat="1" ht="16.5" customHeight="1">
      <c r="A175" s="26"/>
      <c r="B175" s="144"/>
      <c r="C175" s="145" t="s">
        <v>460</v>
      </c>
      <c r="D175" s="145" t="s">
        <v>141</v>
      </c>
      <c r="E175" s="146" t="s">
        <v>527</v>
      </c>
      <c r="F175" s="147" t="s">
        <v>826</v>
      </c>
      <c r="G175" s="148" t="s">
        <v>529</v>
      </c>
      <c r="H175" s="149">
        <v>1</v>
      </c>
      <c r="I175" s="149"/>
      <c r="J175" s="149">
        <f>ROUND(I175*H175,3)</f>
        <v>0</v>
      </c>
      <c r="K175" s="150"/>
      <c r="L175" s="27"/>
      <c r="M175" s="167" t="s">
        <v>1</v>
      </c>
      <c r="N175" s="168" t="s">
        <v>35</v>
      </c>
      <c r="O175" s="169">
        <v>0</v>
      </c>
      <c r="P175" s="169">
        <f>O175*H175</f>
        <v>0</v>
      </c>
      <c r="Q175" s="169">
        <v>0</v>
      </c>
      <c r="R175" s="169">
        <f>Q175*H175</f>
        <v>0</v>
      </c>
      <c r="S175" s="169">
        <v>0</v>
      </c>
      <c r="T175" s="170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145</v>
      </c>
      <c r="AT175" s="155" t="s">
        <v>141</v>
      </c>
      <c r="AU175" s="155" t="s">
        <v>77</v>
      </c>
      <c r="AY175" s="14" t="s">
        <v>139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146</v>
      </c>
      <c r="BK175" s="157">
        <f>ROUND(I175*H175,3)</f>
        <v>0</v>
      </c>
      <c r="BL175" s="14" t="s">
        <v>145</v>
      </c>
      <c r="BM175" s="155" t="s">
        <v>647</v>
      </c>
    </row>
    <row r="176" spans="1:65" s="2" customFormat="1" ht="6.9" customHeight="1">
      <c r="A176" s="26"/>
      <c r="B176" s="44"/>
      <c r="C176" s="45"/>
      <c r="D176" s="45"/>
      <c r="E176" s="45"/>
      <c r="F176" s="45"/>
      <c r="G176" s="45"/>
      <c r="H176" s="45"/>
      <c r="I176" s="45"/>
      <c r="J176" s="45"/>
      <c r="K176" s="45"/>
      <c r="L176" s="27"/>
      <c r="M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</row>
  </sheetData>
  <autoFilter ref="C119:K175" xr:uid="{00000000-0009-0000-0000-000006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60"/>
  <sheetViews>
    <sheetView showGridLines="0" workbookViewId="0">
      <selection activeCell="W158" sqref="W15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96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827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ROUND(J120,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ROUND((SUM(BE120:BE159)),  2)</f>
        <v>0</v>
      </c>
      <c r="G33" s="98"/>
      <c r="H33" s="98"/>
      <c r="I33" s="99">
        <v>0.2</v>
      </c>
      <c r="J33" s="97">
        <f>ROUND(((SUM(BE120:BE159))*I33),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ROUND((SUM(BF120:BF159)),  2)</f>
        <v>0</v>
      </c>
      <c r="G34" s="26"/>
      <c r="H34" s="26"/>
      <c r="I34" s="101">
        <v>0.2</v>
      </c>
      <c r="J34" s="100">
        <f>ROUND(((SUM(BF120:BF159))*I34),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ROUND((SUM(BG120:BG159)),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ROUND((SUM(BH120:BH159)),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ROUND((SUM(BI120:BI159)),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04 - Fotovoltický lokálny zdroj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828</v>
      </c>
      <c r="E97" s="115"/>
      <c r="F97" s="115"/>
      <c r="G97" s="115"/>
      <c r="H97" s="115"/>
      <c r="I97" s="115"/>
      <c r="J97" s="116">
        <f>J121</f>
        <v>0</v>
      </c>
      <c r="L97" s="113"/>
    </row>
    <row r="98" spans="1:31" s="9" customFormat="1" ht="24.9" customHeight="1">
      <c r="B98" s="113"/>
      <c r="D98" s="114" t="s">
        <v>829</v>
      </c>
      <c r="E98" s="115"/>
      <c r="F98" s="115"/>
      <c r="G98" s="115"/>
      <c r="H98" s="115"/>
      <c r="I98" s="115"/>
      <c r="J98" s="116">
        <f>J130</f>
        <v>0</v>
      </c>
      <c r="L98" s="113"/>
    </row>
    <row r="99" spans="1:31" s="9" customFormat="1" ht="24.9" customHeight="1">
      <c r="B99" s="113"/>
      <c r="D99" s="114" t="s">
        <v>830</v>
      </c>
      <c r="E99" s="115"/>
      <c r="F99" s="115"/>
      <c r="G99" s="115"/>
      <c r="H99" s="115"/>
      <c r="I99" s="115"/>
      <c r="J99" s="116">
        <f>J152</f>
        <v>0</v>
      </c>
      <c r="L99" s="113"/>
    </row>
    <row r="100" spans="1:31" s="9" customFormat="1" ht="24.9" customHeight="1">
      <c r="B100" s="113"/>
      <c r="D100" s="114" t="s">
        <v>831</v>
      </c>
      <c r="E100" s="115"/>
      <c r="F100" s="115"/>
      <c r="G100" s="115"/>
      <c r="H100" s="115"/>
      <c r="I100" s="115"/>
      <c r="J100" s="116">
        <f>J155</f>
        <v>0</v>
      </c>
      <c r="L100" s="113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6.9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" customHeight="1">
      <c r="A107" s="26"/>
      <c r="B107" s="27"/>
      <c r="C107" s="18" t="s">
        <v>125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12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21" t="str">
        <f>E7</f>
        <v>Obecný úrad Skároš</v>
      </c>
      <c r="F110" s="222"/>
      <c r="G110" s="222"/>
      <c r="H110" s="222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107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7" t="str">
        <f>E9</f>
        <v>04 - Fotovoltický lokálny zdroj</v>
      </c>
      <c r="F112" s="220"/>
      <c r="G112" s="220"/>
      <c r="H112" s="220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16</v>
      </c>
      <c r="D114" s="26"/>
      <c r="E114" s="26"/>
      <c r="F114" s="21" t="str">
        <f>F12</f>
        <v xml:space="preserve"> </v>
      </c>
      <c r="G114" s="26"/>
      <c r="H114" s="26"/>
      <c r="I114" s="23" t="s">
        <v>18</v>
      </c>
      <c r="J114" s="52" t="str">
        <f>IF(J12="","",J12)</f>
        <v>8. 12. 2021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15" customHeight="1">
      <c r="A116" s="26"/>
      <c r="B116" s="27"/>
      <c r="C116" s="23" t="s">
        <v>20</v>
      </c>
      <c r="D116" s="26"/>
      <c r="E116" s="26"/>
      <c r="F116" s="21" t="str">
        <f>E15</f>
        <v xml:space="preserve"> </v>
      </c>
      <c r="G116" s="26"/>
      <c r="H116" s="26"/>
      <c r="I116" s="23" t="s">
        <v>24</v>
      </c>
      <c r="J116" s="24" t="str">
        <f>E21</f>
        <v xml:space="preserve"> 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15" customHeight="1">
      <c r="A117" s="26"/>
      <c r="B117" s="27"/>
      <c r="C117" s="23" t="s">
        <v>23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27</v>
      </c>
      <c r="J117" s="24" t="str">
        <f>E24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21"/>
      <c r="B119" s="122"/>
      <c r="C119" s="123" t="s">
        <v>126</v>
      </c>
      <c r="D119" s="124" t="s">
        <v>54</v>
      </c>
      <c r="E119" s="124" t="s">
        <v>50</v>
      </c>
      <c r="F119" s="124" t="s">
        <v>51</v>
      </c>
      <c r="G119" s="124" t="s">
        <v>127</v>
      </c>
      <c r="H119" s="124" t="s">
        <v>128</v>
      </c>
      <c r="I119" s="124" t="s">
        <v>129</v>
      </c>
      <c r="J119" s="125" t="s">
        <v>111</v>
      </c>
      <c r="K119" s="126" t="s">
        <v>130</v>
      </c>
      <c r="L119" s="127"/>
      <c r="M119" s="59" t="s">
        <v>1</v>
      </c>
      <c r="N119" s="60" t="s">
        <v>33</v>
      </c>
      <c r="O119" s="60" t="s">
        <v>131</v>
      </c>
      <c r="P119" s="60" t="s">
        <v>132</v>
      </c>
      <c r="Q119" s="60" t="s">
        <v>133</v>
      </c>
      <c r="R119" s="60" t="s">
        <v>134</v>
      </c>
      <c r="S119" s="60" t="s">
        <v>135</v>
      </c>
      <c r="T119" s="61" t="s">
        <v>136</v>
      </c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</row>
    <row r="120" spans="1:65" s="2" customFormat="1" ht="22.95" customHeight="1">
      <c r="A120" s="26"/>
      <c r="B120" s="27"/>
      <c r="C120" s="66" t="s">
        <v>112</v>
      </c>
      <c r="D120" s="26"/>
      <c r="E120" s="26"/>
      <c r="F120" s="26"/>
      <c r="G120" s="26"/>
      <c r="H120" s="26"/>
      <c r="I120" s="26"/>
      <c r="J120" s="128">
        <f>BK120</f>
        <v>0</v>
      </c>
      <c r="K120" s="26"/>
      <c r="L120" s="27"/>
      <c r="M120" s="62"/>
      <c r="N120" s="53"/>
      <c r="O120" s="63"/>
      <c r="P120" s="129">
        <f>P121+P130+P152+P155</f>
        <v>0</v>
      </c>
      <c r="Q120" s="63"/>
      <c r="R120" s="129">
        <f>R121+R130+R152+R155</f>
        <v>0</v>
      </c>
      <c r="S120" s="63"/>
      <c r="T120" s="130">
        <f>T121+T130+T152+T155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68</v>
      </c>
      <c r="AU120" s="14" t="s">
        <v>113</v>
      </c>
      <c r="BK120" s="131">
        <f>BK121+BK130+BK152+BK155</f>
        <v>0</v>
      </c>
    </row>
    <row r="121" spans="1:65" s="12" customFormat="1" ht="25.95" customHeight="1">
      <c r="B121" s="132"/>
      <c r="D121" s="133" t="s">
        <v>68</v>
      </c>
      <c r="E121" s="134" t="s">
        <v>404</v>
      </c>
      <c r="F121" s="134" t="s">
        <v>832</v>
      </c>
      <c r="J121" s="135">
        <f>BK121</f>
        <v>0</v>
      </c>
      <c r="L121" s="132"/>
      <c r="M121" s="136"/>
      <c r="N121" s="137"/>
      <c r="O121" s="137"/>
      <c r="P121" s="138">
        <f>SUM(P122:P129)</f>
        <v>0</v>
      </c>
      <c r="Q121" s="137"/>
      <c r="R121" s="138">
        <f>SUM(R122:R129)</f>
        <v>0</v>
      </c>
      <c r="S121" s="137"/>
      <c r="T121" s="139">
        <f>SUM(T122:T129)</f>
        <v>0</v>
      </c>
      <c r="AR121" s="133" t="s">
        <v>77</v>
      </c>
      <c r="AT121" s="140" t="s">
        <v>68</v>
      </c>
      <c r="AU121" s="140" t="s">
        <v>69</v>
      </c>
      <c r="AY121" s="133" t="s">
        <v>139</v>
      </c>
      <c r="BK121" s="141">
        <f>SUM(BK122:BK129)</f>
        <v>0</v>
      </c>
    </row>
    <row r="122" spans="1:65" s="2" customFormat="1" ht="16.5" customHeight="1">
      <c r="A122" s="26"/>
      <c r="B122" s="144"/>
      <c r="C122" s="145" t="s">
        <v>77</v>
      </c>
      <c r="D122" s="145" t="s">
        <v>141</v>
      </c>
      <c r="E122" s="146" t="s">
        <v>833</v>
      </c>
      <c r="F122" s="147" t="s">
        <v>834</v>
      </c>
      <c r="G122" s="148" t="s">
        <v>308</v>
      </c>
      <c r="H122" s="149">
        <v>48</v>
      </c>
      <c r="I122" s="149"/>
      <c r="J122" s="149">
        <f t="shared" ref="J122:J129" si="0">ROUND(I122*H122,3)</f>
        <v>0</v>
      </c>
      <c r="K122" s="150"/>
      <c r="L122" s="27"/>
      <c r="M122" s="151" t="s">
        <v>1</v>
      </c>
      <c r="N122" s="152" t="s">
        <v>35</v>
      </c>
      <c r="O122" s="153">
        <v>0</v>
      </c>
      <c r="P122" s="153">
        <f t="shared" ref="P122:P129" si="1">O122*H122</f>
        <v>0</v>
      </c>
      <c r="Q122" s="153">
        <v>0</v>
      </c>
      <c r="R122" s="153">
        <f t="shared" ref="R122:R129" si="2">Q122*H122</f>
        <v>0</v>
      </c>
      <c r="S122" s="153">
        <v>0</v>
      </c>
      <c r="T122" s="154">
        <f t="shared" ref="T122:T129" si="3"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145</v>
      </c>
      <c r="AT122" s="155" t="s">
        <v>141</v>
      </c>
      <c r="AU122" s="155" t="s">
        <v>77</v>
      </c>
      <c r="AY122" s="14" t="s">
        <v>139</v>
      </c>
      <c r="BE122" s="156">
        <f t="shared" ref="BE122:BE129" si="4">IF(N122="základná",J122,0)</f>
        <v>0</v>
      </c>
      <c r="BF122" s="156">
        <f t="shared" ref="BF122:BF129" si="5">IF(N122="znížená",J122,0)</f>
        <v>0</v>
      </c>
      <c r="BG122" s="156">
        <f t="shared" ref="BG122:BG129" si="6">IF(N122="zákl. prenesená",J122,0)</f>
        <v>0</v>
      </c>
      <c r="BH122" s="156">
        <f t="shared" ref="BH122:BH129" si="7">IF(N122="zníž. prenesená",J122,0)</f>
        <v>0</v>
      </c>
      <c r="BI122" s="156">
        <f t="shared" ref="BI122:BI129" si="8">IF(N122="nulová",J122,0)</f>
        <v>0</v>
      </c>
      <c r="BJ122" s="14" t="s">
        <v>146</v>
      </c>
      <c r="BK122" s="157">
        <f t="shared" ref="BK122:BK129" si="9">ROUND(I122*H122,3)</f>
        <v>0</v>
      </c>
      <c r="BL122" s="14" t="s">
        <v>145</v>
      </c>
      <c r="BM122" s="155" t="s">
        <v>146</v>
      </c>
    </row>
    <row r="123" spans="1:65" s="2" customFormat="1" ht="16.5" customHeight="1">
      <c r="A123" s="26"/>
      <c r="B123" s="144"/>
      <c r="C123" s="145" t="s">
        <v>146</v>
      </c>
      <c r="D123" s="145" t="s">
        <v>141</v>
      </c>
      <c r="E123" s="146" t="s">
        <v>835</v>
      </c>
      <c r="F123" s="147" t="s">
        <v>836</v>
      </c>
      <c r="G123" s="148" t="s">
        <v>308</v>
      </c>
      <c r="H123" s="149">
        <v>20</v>
      </c>
      <c r="I123" s="149"/>
      <c r="J123" s="149">
        <f t="shared" si="0"/>
        <v>0</v>
      </c>
      <c r="K123" s="150"/>
      <c r="L123" s="27"/>
      <c r="M123" s="151" t="s">
        <v>1</v>
      </c>
      <c r="N123" s="152" t="s">
        <v>35</v>
      </c>
      <c r="O123" s="153">
        <v>0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145</v>
      </c>
      <c r="AT123" s="155" t="s">
        <v>141</v>
      </c>
      <c r="AU123" s="155" t="s">
        <v>77</v>
      </c>
      <c r="AY123" s="14" t="s">
        <v>139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4" t="s">
        <v>146</v>
      </c>
      <c r="BK123" s="157">
        <f t="shared" si="9"/>
        <v>0</v>
      </c>
      <c r="BL123" s="14" t="s">
        <v>145</v>
      </c>
      <c r="BM123" s="155" t="s">
        <v>145</v>
      </c>
    </row>
    <row r="124" spans="1:65" s="2" customFormat="1" ht="16.5" customHeight="1">
      <c r="A124" s="26"/>
      <c r="B124" s="144"/>
      <c r="C124" s="145" t="s">
        <v>150</v>
      </c>
      <c r="D124" s="145" t="s">
        <v>141</v>
      </c>
      <c r="E124" s="146" t="s">
        <v>837</v>
      </c>
      <c r="F124" s="147" t="s">
        <v>838</v>
      </c>
      <c r="G124" s="148" t="s">
        <v>308</v>
      </c>
      <c r="H124" s="149">
        <v>48</v>
      </c>
      <c r="I124" s="149"/>
      <c r="J124" s="149">
        <f t="shared" si="0"/>
        <v>0</v>
      </c>
      <c r="K124" s="150"/>
      <c r="L124" s="27"/>
      <c r="M124" s="151" t="s">
        <v>1</v>
      </c>
      <c r="N124" s="152" t="s">
        <v>35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145</v>
      </c>
      <c r="AT124" s="155" t="s">
        <v>141</v>
      </c>
      <c r="AU124" s="155" t="s">
        <v>77</v>
      </c>
      <c r="AY124" s="14" t="s">
        <v>139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146</v>
      </c>
      <c r="BK124" s="157">
        <f t="shared" si="9"/>
        <v>0</v>
      </c>
      <c r="BL124" s="14" t="s">
        <v>145</v>
      </c>
      <c r="BM124" s="155" t="s">
        <v>153</v>
      </c>
    </row>
    <row r="125" spans="1:65" s="2" customFormat="1" ht="16.5" customHeight="1">
      <c r="A125" s="26"/>
      <c r="B125" s="144"/>
      <c r="C125" s="145" t="s">
        <v>145</v>
      </c>
      <c r="D125" s="145" t="s">
        <v>141</v>
      </c>
      <c r="E125" s="146" t="s">
        <v>839</v>
      </c>
      <c r="F125" s="147" t="s">
        <v>840</v>
      </c>
      <c r="G125" s="148" t="s">
        <v>308</v>
      </c>
      <c r="H125" s="149">
        <v>12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35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77</v>
      </c>
      <c r="AY125" s="14" t="s">
        <v>139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146</v>
      </c>
      <c r="BK125" s="157">
        <f t="shared" si="9"/>
        <v>0</v>
      </c>
      <c r="BL125" s="14" t="s">
        <v>145</v>
      </c>
      <c r="BM125" s="155" t="s">
        <v>156</v>
      </c>
    </row>
    <row r="126" spans="1:65" s="2" customFormat="1" ht="16.5" customHeight="1">
      <c r="A126" s="26"/>
      <c r="B126" s="144"/>
      <c r="C126" s="145" t="s">
        <v>157</v>
      </c>
      <c r="D126" s="145" t="s">
        <v>141</v>
      </c>
      <c r="E126" s="146" t="s">
        <v>841</v>
      </c>
      <c r="F126" s="147" t="s">
        <v>842</v>
      </c>
      <c r="G126" s="148" t="s">
        <v>308</v>
      </c>
      <c r="H126" s="149">
        <v>10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35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77</v>
      </c>
      <c r="AY126" s="14" t="s">
        <v>139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146</v>
      </c>
      <c r="BK126" s="157">
        <f t="shared" si="9"/>
        <v>0</v>
      </c>
      <c r="BL126" s="14" t="s">
        <v>145</v>
      </c>
      <c r="BM126" s="155" t="s">
        <v>160</v>
      </c>
    </row>
    <row r="127" spans="1:65" s="2" customFormat="1" ht="16.5" customHeight="1">
      <c r="A127" s="26"/>
      <c r="B127" s="144"/>
      <c r="C127" s="145" t="s">
        <v>153</v>
      </c>
      <c r="D127" s="145" t="s">
        <v>141</v>
      </c>
      <c r="E127" s="146" t="s">
        <v>843</v>
      </c>
      <c r="F127" s="147" t="s">
        <v>844</v>
      </c>
      <c r="G127" s="148" t="s">
        <v>308</v>
      </c>
      <c r="H127" s="149">
        <v>40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35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77</v>
      </c>
      <c r="AY127" s="14" t="s">
        <v>139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146</v>
      </c>
      <c r="BK127" s="157">
        <f t="shared" si="9"/>
        <v>0</v>
      </c>
      <c r="BL127" s="14" t="s">
        <v>145</v>
      </c>
      <c r="BM127" s="155" t="s">
        <v>163</v>
      </c>
    </row>
    <row r="128" spans="1:65" s="2" customFormat="1" ht="16.5" customHeight="1">
      <c r="A128" s="26"/>
      <c r="B128" s="144"/>
      <c r="C128" s="145" t="s">
        <v>165</v>
      </c>
      <c r="D128" s="145" t="s">
        <v>141</v>
      </c>
      <c r="E128" s="146" t="s">
        <v>845</v>
      </c>
      <c r="F128" s="147" t="s">
        <v>846</v>
      </c>
      <c r="G128" s="148" t="s">
        <v>308</v>
      </c>
      <c r="H128" s="149">
        <v>1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35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77</v>
      </c>
      <c r="AY128" s="14" t="s">
        <v>139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146</v>
      </c>
      <c r="BK128" s="157">
        <f t="shared" si="9"/>
        <v>0</v>
      </c>
      <c r="BL128" s="14" t="s">
        <v>145</v>
      </c>
      <c r="BM128" s="155" t="s">
        <v>168</v>
      </c>
    </row>
    <row r="129" spans="1:65" s="2" customFormat="1" ht="16.5" customHeight="1">
      <c r="A129" s="26"/>
      <c r="B129" s="144"/>
      <c r="C129" s="145" t="s">
        <v>156</v>
      </c>
      <c r="D129" s="145" t="s">
        <v>141</v>
      </c>
      <c r="E129" s="146" t="s">
        <v>847</v>
      </c>
      <c r="F129" s="147" t="s">
        <v>848</v>
      </c>
      <c r="G129" s="148" t="s">
        <v>308</v>
      </c>
      <c r="H129" s="149">
        <v>1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35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145</v>
      </c>
      <c r="AT129" s="155" t="s">
        <v>141</v>
      </c>
      <c r="AU129" s="155" t="s">
        <v>77</v>
      </c>
      <c r="AY129" s="14" t="s">
        <v>139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146</v>
      </c>
      <c r="BK129" s="157">
        <f t="shared" si="9"/>
        <v>0</v>
      </c>
      <c r="BL129" s="14" t="s">
        <v>145</v>
      </c>
      <c r="BM129" s="155" t="s">
        <v>172</v>
      </c>
    </row>
    <row r="130" spans="1:65" s="12" customFormat="1" ht="25.95" customHeight="1">
      <c r="B130" s="132"/>
      <c r="D130" s="133" t="s">
        <v>68</v>
      </c>
      <c r="E130" s="134" t="s">
        <v>451</v>
      </c>
      <c r="F130" s="134" t="s">
        <v>849</v>
      </c>
      <c r="J130" s="135">
        <f>BK130</f>
        <v>0</v>
      </c>
      <c r="L130" s="132"/>
      <c r="M130" s="136"/>
      <c r="N130" s="137"/>
      <c r="O130" s="137"/>
      <c r="P130" s="138">
        <f>SUM(P131:P151)</f>
        <v>0</v>
      </c>
      <c r="Q130" s="137"/>
      <c r="R130" s="138">
        <f>SUM(R131:R151)</f>
        <v>0</v>
      </c>
      <c r="S130" s="137"/>
      <c r="T130" s="139">
        <f>SUM(T131:T151)</f>
        <v>0</v>
      </c>
      <c r="AR130" s="133" t="s">
        <v>77</v>
      </c>
      <c r="AT130" s="140" t="s">
        <v>68</v>
      </c>
      <c r="AU130" s="140" t="s">
        <v>69</v>
      </c>
      <c r="AY130" s="133" t="s">
        <v>139</v>
      </c>
      <c r="BK130" s="141">
        <f>SUM(BK131:BK151)</f>
        <v>0</v>
      </c>
    </row>
    <row r="131" spans="1:65" s="2" customFormat="1" ht="16.5" customHeight="1">
      <c r="A131" s="26"/>
      <c r="B131" s="144"/>
      <c r="C131" s="145" t="s">
        <v>174</v>
      </c>
      <c r="D131" s="145" t="s">
        <v>141</v>
      </c>
      <c r="E131" s="146" t="s">
        <v>850</v>
      </c>
      <c r="F131" s="147" t="s">
        <v>851</v>
      </c>
      <c r="G131" s="148" t="s">
        <v>308</v>
      </c>
      <c r="H131" s="149">
        <v>22</v>
      </c>
      <c r="I131" s="149"/>
      <c r="J131" s="149">
        <f t="shared" ref="J131:J151" si="10">ROUND(I131*H131,3)</f>
        <v>0</v>
      </c>
      <c r="K131" s="150"/>
      <c r="L131" s="27"/>
      <c r="M131" s="151" t="s">
        <v>1</v>
      </c>
      <c r="N131" s="152" t="s">
        <v>35</v>
      </c>
      <c r="O131" s="153">
        <v>0</v>
      </c>
      <c r="P131" s="153">
        <f t="shared" ref="P131:P151" si="11">O131*H131</f>
        <v>0</v>
      </c>
      <c r="Q131" s="153">
        <v>0</v>
      </c>
      <c r="R131" s="153">
        <f t="shared" ref="R131:R151" si="12">Q131*H131</f>
        <v>0</v>
      </c>
      <c r="S131" s="153">
        <v>0</v>
      </c>
      <c r="T131" s="154">
        <f t="shared" ref="T131:T151" si="1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77</v>
      </c>
      <c r="AY131" s="14" t="s">
        <v>139</v>
      </c>
      <c r="BE131" s="156">
        <f t="shared" ref="BE131:BE151" si="14">IF(N131="základná",J131,0)</f>
        <v>0</v>
      </c>
      <c r="BF131" s="156">
        <f t="shared" ref="BF131:BF151" si="15">IF(N131="znížená",J131,0)</f>
        <v>0</v>
      </c>
      <c r="BG131" s="156">
        <f t="shared" ref="BG131:BG151" si="16">IF(N131="zákl. prenesená",J131,0)</f>
        <v>0</v>
      </c>
      <c r="BH131" s="156">
        <f t="shared" ref="BH131:BH151" si="17">IF(N131="zníž. prenesená",J131,0)</f>
        <v>0</v>
      </c>
      <c r="BI131" s="156">
        <f t="shared" ref="BI131:BI151" si="18">IF(N131="nulová",J131,0)</f>
        <v>0</v>
      </c>
      <c r="BJ131" s="14" t="s">
        <v>146</v>
      </c>
      <c r="BK131" s="157">
        <f t="shared" ref="BK131:BK151" si="19">ROUND(I131*H131,3)</f>
        <v>0</v>
      </c>
      <c r="BL131" s="14" t="s">
        <v>145</v>
      </c>
      <c r="BM131" s="155" t="s">
        <v>176</v>
      </c>
    </row>
    <row r="132" spans="1:65" s="2" customFormat="1" ht="16.5" customHeight="1">
      <c r="A132" s="26"/>
      <c r="B132" s="144"/>
      <c r="C132" s="145" t="s">
        <v>160</v>
      </c>
      <c r="D132" s="145" t="s">
        <v>141</v>
      </c>
      <c r="E132" s="146" t="s">
        <v>852</v>
      </c>
      <c r="F132" s="147" t="s">
        <v>853</v>
      </c>
      <c r="G132" s="148" t="s">
        <v>308</v>
      </c>
      <c r="H132" s="149">
        <v>1</v>
      </c>
      <c r="I132" s="149"/>
      <c r="J132" s="149">
        <f t="shared" si="10"/>
        <v>0</v>
      </c>
      <c r="K132" s="150"/>
      <c r="L132" s="27"/>
      <c r="M132" s="151" t="s">
        <v>1</v>
      </c>
      <c r="N132" s="152" t="s">
        <v>35</v>
      </c>
      <c r="O132" s="153">
        <v>0</v>
      </c>
      <c r="P132" s="153">
        <f t="shared" si="11"/>
        <v>0</v>
      </c>
      <c r="Q132" s="153">
        <v>0</v>
      </c>
      <c r="R132" s="153">
        <f t="shared" si="12"/>
        <v>0</v>
      </c>
      <c r="S132" s="153">
        <v>0</v>
      </c>
      <c r="T132" s="154">
        <f t="shared" si="1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77</v>
      </c>
      <c r="AY132" s="14" t="s">
        <v>139</v>
      </c>
      <c r="BE132" s="156">
        <f t="shared" si="14"/>
        <v>0</v>
      </c>
      <c r="BF132" s="156">
        <f t="shared" si="15"/>
        <v>0</v>
      </c>
      <c r="BG132" s="156">
        <f t="shared" si="16"/>
        <v>0</v>
      </c>
      <c r="BH132" s="156">
        <f t="shared" si="17"/>
        <v>0</v>
      </c>
      <c r="BI132" s="156">
        <f t="shared" si="18"/>
        <v>0</v>
      </c>
      <c r="BJ132" s="14" t="s">
        <v>146</v>
      </c>
      <c r="BK132" s="157">
        <f t="shared" si="19"/>
        <v>0</v>
      </c>
      <c r="BL132" s="14" t="s">
        <v>145</v>
      </c>
      <c r="BM132" s="155" t="s">
        <v>7</v>
      </c>
    </row>
    <row r="133" spans="1:65" s="2" customFormat="1" ht="16.5" customHeight="1">
      <c r="A133" s="26"/>
      <c r="B133" s="144"/>
      <c r="C133" s="145" t="s">
        <v>178</v>
      </c>
      <c r="D133" s="145" t="s">
        <v>141</v>
      </c>
      <c r="E133" s="146" t="s">
        <v>854</v>
      </c>
      <c r="F133" s="147" t="s">
        <v>855</v>
      </c>
      <c r="G133" s="148" t="s">
        <v>308</v>
      </c>
      <c r="H133" s="149">
        <v>1</v>
      </c>
      <c r="I133" s="149"/>
      <c r="J133" s="149">
        <f t="shared" si="10"/>
        <v>0</v>
      </c>
      <c r="K133" s="150"/>
      <c r="L133" s="27"/>
      <c r="M133" s="151" t="s">
        <v>1</v>
      </c>
      <c r="N133" s="152" t="s">
        <v>35</v>
      </c>
      <c r="O133" s="153">
        <v>0</v>
      </c>
      <c r="P133" s="153">
        <f t="shared" si="11"/>
        <v>0</v>
      </c>
      <c r="Q133" s="153">
        <v>0</v>
      </c>
      <c r="R133" s="153">
        <f t="shared" si="12"/>
        <v>0</v>
      </c>
      <c r="S133" s="153">
        <v>0</v>
      </c>
      <c r="T133" s="154">
        <f t="shared" si="1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77</v>
      </c>
      <c r="AY133" s="14" t="s">
        <v>139</v>
      </c>
      <c r="BE133" s="156">
        <f t="shared" si="14"/>
        <v>0</v>
      </c>
      <c r="BF133" s="156">
        <f t="shared" si="15"/>
        <v>0</v>
      </c>
      <c r="BG133" s="156">
        <f t="shared" si="16"/>
        <v>0</v>
      </c>
      <c r="BH133" s="156">
        <f t="shared" si="17"/>
        <v>0</v>
      </c>
      <c r="BI133" s="156">
        <f t="shared" si="18"/>
        <v>0</v>
      </c>
      <c r="BJ133" s="14" t="s">
        <v>146</v>
      </c>
      <c r="BK133" s="157">
        <f t="shared" si="19"/>
        <v>0</v>
      </c>
      <c r="BL133" s="14" t="s">
        <v>145</v>
      </c>
      <c r="BM133" s="155" t="s">
        <v>180</v>
      </c>
    </row>
    <row r="134" spans="1:65" s="2" customFormat="1" ht="16.5" customHeight="1">
      <c r="A134" s="26"/>
      <c r="B134" s="144"/>
      <c r="C134" s="145" t="s">
        <v>163</v>
      </c>
      <c r="D134" s="145" t="s">
        <v>141</v>
      </c>
      <c r="E134" s="146" t="s">
        <v>856</v>
      </c>
      <c r="F134" s="147" t="s">
        <v>857</v>
      </c>
      <c r="G134" s="148" t="s">
        <v>308</v>
      </c>
      <c r="H134" s="149">
        <v>1</v>
      </c>
      <c r="I134" s="149"/>
      <c r="J134" s="149">
        <f t="shared" si="10"/>
        <v>0</v>
      </c>
      <c r="K134" s="150"/>
      <c r="L134" s="27"/>
      <c r="M134" s="151" t="s">
        <v>1</v>
      </c>
      <c r="N134" s="152" t="s">
        <v>35</v>
      </c>
      <c r="O134" s="153">
        <v>0</v>
      </c>
      <c r="P134" s="153">
        <f t="shared" si="11"/>
        <v>0</v>
      </c>
      <c r="Q134" s="153">
        <v>0</v>
      </c>
      <c r="R134" s="153">
        <f t="shared" si="12"/>
        <v>0</v>
      </c>
      <c r="S134" s="153">
        <v>0</v>
      </c>
      <c r="T134" s="154">
        <f t="shared" si="1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77</v>
      </c>
      <c r="AY134" s="14" t="s">
        <v>139</v>
      </c>
      <c r="BE134" s="156">
        <f t="shared" si="14"/>
        <v>0</v>
      </c>
      <c r="BF134" s="156">
        <f t="shared" si="15"/>
        <v>0</v>
      </c>
      <c r="BG134" s="156">
        <f t="shared" si="16"/>
        <v>0</v>
      </c>
      <c r="BH134" s="156">
        <f t="shared" si="17"/>
        <v>0</v>
      </c>
      <c r="BI134" s="156">
        <f t="shared" si="18"/>
        <v>0</v>
      </c>
      <c r="BJ134" s="14" t="s">
        <v>146</v>
      </c>
      <c r="BK134" s="157">
        <f t="shared" si="19"/>
        <v>0</v>
      </c>
      <c r="BL134" s="14" t="s">
        <v>145</v>
      </c>
      <c r="BM134" s="155" t="s">
        <v>182</v>
      </c>
    </row>
    <row r="135" spans="1:65" s="2" customFormat="1" ht="16.5" customHeight="1">
      <c r="A135" s="26"/>
      <c r="B135" s="144"/>
      <c r="C135" s="145" t="s">
        <v>183</v>
      </c>
      <c r="D135" s="145" t="s">
        <v>141</v>
      </c>
      <c r="E135" s="146" t="s">
        <v>858</v>
      </c>
      <c r="F135" s="147" t="s">
        <v>859</v>
      </c>
      <c r="G135" s="148" t="s">
        <v>308</v>
      </c>
      <c r="H135" s="149">
        <v>2</v>
      </c>
      <c r="I135" s="149"/>
      <c r="J135" s="149">
        <f t="shared" si="10"/>
        <v>0</v>
      </c>
      <c r="K135" s="150"/>
      <c r="L135" s="27"/>
      <c r="M135" s="151" t="s">
        <v>1</v>
      </c>
      <c r="N135" s="152" t="s">
        <v>35</v>
      </c>
      <c r="O135" s="153">
        <v>0</v>
      </c>
      <c r="P135" s="153">
        <f t="shared" si="11"/>
        <v>0</v>
      </c>
      <c r="Q135" s="153">
        <v>0</v>
      </c>
      <c r="R135" s="153">
        <f t="shared" si="12"/>
        <v>0</v>
      </c>
      <c r="S135" s="153">
        <v>0</v>
      </c>
      <c r="T135" s="154">
        <f t="shared" si="1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77</v>
      </c>
      <c r="AY135" s="14" t="s">
        <v>139</v>
      </c>
      <c r="BE135" s="156">
        <f t="shared" si="14"/>
        <v>0</v>
      </c>
      <c r="BF135" s="156">
        <f t="shared" si="15"/>
        <v>0</v>
      </c>
      <c r="BG135" s="156">
        <f t="shared" si="16"/>
        <v>0</v>
      </c>
      <c r="BH135" s="156">
        <f t="shared" si="17"/>
        <v>0</v>
      </c>
      <c r="BI135" s="156">
        <f t="shared" si="18"/>
        <v>0</v>
      </c>
      <c r="BJ135" s="14" t="s">
        <v>146</v>
      </c>
      <c r="BK135" s="157">
        <f t="shared" si="19"/>
        <v>0</v>
      </c>
      <c r="BL135" s="14" t="s">
        <v>145</v>
      </c>
      <c r="BM135" s="155" t="s">
        <v>185</v>
      </c>
    </row>
    <row r="136" spans="1:65" s="2" customFormat="1" ht="16.5" customHeight="1">
      <c r="A136" s="26"/>
      <c r="B136" s="144"/>
      <c r="C136" s="145" t="s">
        <v>168</v>
      </c>
      <c r="D136" s="145" t="s">
        <v>141</v>
      </c>
      <c r="E136" s="146" t="s">
        <v>860</v>
      </c>
      <c r="F136" s="147" t="s">
        <v>861</v>
      </c>
      <c r="G136" s="148" t="s">
        <v>308</v>
      </c>
      <c r="H136" s="149">
        <v>8</v>
      </c>
      <c r="I136" s="149"/>
      <c r="J136" s="149">
        <f t="shared" si="10"/>
        <v>0</v>
      </c>
      <c r="K136" s="150"/>
      <c r="L136" s="27"/>
      <c r="M136" s="151" t="s">
        <v>1</v>
      </c>
      <c r="N136" s="152" t="s">
        <v>35</v>
      </c>
      <c r="O136" s="153">
        <v>0</v>
      </c>
      <c r="P136" s="153">
        <f t="shared" si="11"/>
        <v>0</v>
      </c>
      <c r="Q136" s="153">
        <v>0</v>
      </c>
      <c r="R136" s="153">
        <f t="shared" si="12"/>
        <v>0</v>
      </c>
      <c r="S136" s="153">
        <v>0</v>
      </c>
      <c r="T136" s="154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77</v>
      </c>
      <c r="AY136" s="14" t="s">
        <v>139</v>
      </c>
      <c r="BE136" s="156">
        <f t="shared" si="14"/>
        <v>0</v>
      </c>
      <c r="BF136" s="156">
        <f t="shared" si="15"/>
        <v>0</v>
      </c>
      <c r="BG136" s="156">
        <f t="shared" si="16"/>
        <v>0</v>
      </c>
      <c r="BH136" s="156">
        <f t="shared" si="17"/>
        <v>0</v>
      </c>
      <c r="BI136" s="156">
        <f t="shared" si="18"/>
        <v>0</v>
      </c>
      <c r="BJ136" s="14" t="s">
        <v>146</v>
      </c>
      <c r="BK136" s="157">
        <f t="shared" si="19"/>
        <v>0</v>
      </c>
      <c r="BL136" s="14" t="s">
        <v>145</v>
      </c>
      <c r="BM136" s="155" t="s">
        <v>187</v>
      </c>
    </row>
    <row r="137" spans="1:65" s="2" customFormat="1" ht="16.5" customHeight="1">
      <c r="A137" s="26"/>
      <c r="B137" s="144"/>
      <c r="C137" s="145" t="s">
        <v>189</v>
      </c>
      <c r="D137" s="145" t="s">
        <v>141</v>
      </c>
      <c r="E137" s="146" t="s">
        <v>862</v>
      </c>
      <c r="F137" s="147" t="s">
        <v>863</v>
      </c>
      <c r="G137" s="148" t="s">
        <v>308</v>
      </c>
      <c r="H137" s="149">
        <v>2</v>
      </c>
      <c r="I137" s="149"/>
      <c r="J137" s="149">
        <f t="shared" si="1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1"/>
        <v>0</v>
      </c>
      <c r="Q137" s="153">
        <v>0</v>
      </c>
      <c r="R137" s="153">
        <f t="shared" si="12"/>
        <v>0</v>
      </c>
      <c r="S137" s="153">
        <v>0</v>
      </c>
      <c r="T137" s="154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77</v>
      </c>
      <c r="AY137" s="14" t="s">
        <v>139</v>
      </c>
      <c r="BE137" s="156">
        <f t="shared" si="14"/>
        <v>0</v>
      </c>
      <c r="BF137" s="156">
        <f t="shared" si="15"/>
        <v>0</v>
      </c>
      <c r="BG137" s="156">
        <f t="shared" si="16"/>
        <v>0</v>
      </c>
      <c r="BH137" s="156">
        <f t="shared" si="17"/>
        <v>0</v>
      </c>
      <c r="BI137" s="156">
        <f t="shared" si="18"/>
        <v>0</v>
      </c>
      <c r="BJ137" s="14" t="s">
        <v>146</v>
      </c>
      <c r="BK137" s="157">
        <f t="shared" si="19"/>
        <v>0</v>
      </c>
      <c r="BL137" s="14" t="s">
        <v>145</v>
      </c>
      <c r="BM137" s="155" t="s">
        <v>192</v>
      </c>
    </row>
    <row r="138" spans="1:65" s="2" customFormat="1" ht="16.5" customHeight="1">
      <c r="A138" s="26"/>
      <c r="B138" s="144"/>
      <c r="C138" s="145" t="s">
        <v>172</v>
      </c>
      <c r="D138" s="145" t="s">
        <v>141</v>
      </c>
      <c r="E138" s="146" t="s">
        <v>864</v>
      </c>
      <c r="F138" s="147" t="s">
        <v>865</v>
      </c>
      <c r="G138" s="148" t="s">
        <v>308</v>
      </c>
      <c r="H138" s="149">
        <v>1</v>
      </c>
      <c r="I138" s="149"/>
      <c r="J138" s="149">
        <f t="shared" si="10"/>
        <v>0</v>
      </c>
      <c r="K138" s="150"/>
      <c r="L138" s="27"/>
      <c r="M138" s="151" t="s">
        <v>1</v>
      </c>
      <c r="N138" s="152" t="s">
        <v>35</v>
      </c>
      <c r="O138" s="153">
        <v>0</v>
      </c>
      <c r="P138" s="153">
        <f t="shared" si="11"/>
        <v>0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145</v>
      </c>
      <c r="AT138" s="155" t="s">
        <v>141</v>
      </c>
      <c r="AU138" s="155" t="s">
        <v>77</v>
      </c>
      <c r="AY138" s="14" t="s">
        <v>139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4" t="s">
        <v>146</v>
      </c>
      <c r="BK138" s="157">
        <f t="shared" si="19"/>
        <v>0</v>
      </c>
      <c r="BL138" s="14" t="s">
        <v>145</v>
      </c>
      <c r="BM138" s="155" t="s">
        <v>195</v>
      </c>
    </row>
    <row r="139" spans="1:65" s="2" customFormat="1" ht="16.5" customHeight="1">
      <c r="A139" s="26"/>
      <c r="B139" s="144"/>
      <c r="C139" s="145" t="s">
        <v>196</v>
      </c>
      <c r="D139" s="145" t="s">
        <v>141</v>
      </c>
      <c r="E139" s="146" t="s">
        <v>866</v>
      </c>
      <c r="F139" s="147" t="s">
        <v>867</v>
      </c>
      <c r="G139" s="148" t="s">
        <v>308</v>
      </c>
      <c r="H139" s="149">
        <v>1</v>
      </c>
      <c r="I139" s="149"/>
      <c r="J139" s="149">
        <f t="shared" si="10"/>
        <v>0</v>
      </c>
      <c r="K139" s="150"/>
      <c r="L139" s="27"/>
      <c r="M139" s="151" t="s">
        <v>1</v>
      </c>
      <c r="N139" s="152" t="s">
        <v>35</v>
      </c>
      <c r="O139" s="153">
        <v>0</v>
      </c>
      <c r="P139" s="153">
        <f t="shared" si="11"/>
        <v>0</v>
      </c>
      <c r="Q139" s="153">
        <v>0</v>
      </c>
      <c r="R139" s="153">
        <f t="shared" si="12"/>
        <v>0</v>
      </c>
      <c r="S139" s="153">
        <v>0</v>
      </c>
      <c r="T139" s="154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145</v>
      </c>
      <c r="AT139" s="155" t="s">
        <v>141</v>
      </c>
      <c r="AU139" s="155" t="s">
        <v>77</v>
      </c>
      <c r="AY139" s="14" t="s">
        <v>139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4" t="s">
        <v>146</v>
      </c>
      <c r="BK139" s="157">
        <f t="shared" si="19"/>
        <v>0</v>
      </c>
      <c r="BL139" s="14" t="s">
        <v>145</v>
      </c>
      <c r="BM139" s="155" t="s">
        <v>199</v>
      </c>
    </row>
    <row r="140" spans="1:65" s="2" customFormat="1" ht="16.5" customHeight="1">
      <c r="A140" s="26"/>
      <c r="B140" s="144"/>
      <c r="C140" s="145" t="s">
        <v>176</v>
      </c>
      <c r="D140" s="145" t="s">
        <v>141</v>
      </c>
      <c r="E140" s="146" t="s">
        <v>868</v>
      </c>
      <c r="F140" s="147" t="s">
        <v>869</v>
      </c>
      <c r="G140" s="148" t="s">
        <v>308</v>
      </c>
      <c r="H140" s="149">
        <v>1</v>
      </c>
      <c r="I140" s="149"/>
      <c r="J140" s="149">
        <f t="shared" si="10"/>
        <v>0</v>
      </c>
      <c r="K140" s="150"/>
      <c r="L140" s="27"/>
      <c r="M140" s="151" t="s">
        <v>1</v>
      </c>
      <c r="N140" s="152" t="s">
        <v>35</v>
      </c>
      <c r="O140" s="153">
        <v>0</v>
      </c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145</v>
      </c>
      <c r="AT140" s="155" t="s">
        <v>141</v>
      </c>
      <c r="AU140" s="155" t="s">
        <v>77</v>
      </c>
      <c r="AY140" s="14" t="s">
        <v>139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146</v>
      </c>
      <c r="BK140" s="157">
        <f t="shared" si="19"/>
        <v>0</v>
      </c>
      <c r="BL140" s="14" t="s">
        <v>145</v>
      </c>
      <c r="BM140" s="155" t="s">
        <v>203</v>
      </c>
    </row>
    <row r="141" spans="1:65" s="2" customFormat="1" ht="16.5" customHeight="1">
      <c r="A141" s="26"/>
      <c r="B141" s="144"/>
      <c r="C141" s="145" t="s">
        <v>204</v>
      </c>
      <c r="D141" s="145" t="s">
        <v>141</v>
      </c>
      <c r="E141" s="146" t="s">
        <v>870</v>
      </c>
      <c r="F141" s="147" t="s">
        <v>871</v>
      </c>
      <c r="G141" s="148" t="s">
        <v>308</v>
      </c>
      <c r="H141" s="149">
        <v>3</v>
      </c>
      <c r="I141" s="149"/>
      <c r="J141" s="149">
        <f t="shared" si="1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145</v>
      </c>
      <c r="AT141" s="155" t="s">
        <v>141</v>
      </c>
      <c r="AU141" s="155" t="s">
        <v>77</v>
      </c>
      <c r="AY141" s="14" t="s">
        <v>139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146</v>
      </c>
      <c r="BK141" s="157">
        <f t="shared" si="19"/>
        <v>0</v>
      </c>
      <c r="BL141" s="14" t="s">
        <v>145</v>
      </c>
      <c r="BM141" s="155" t="s">
        <v>207</v>
      </c>
    </row>
    <row r="142" spans="1:65" s="2" customFormat="1" ht="16.5" customHeight="1">
      <c r="A142" s="26"/>
      <c r="B142" s="144"/>
      <c r="C142" s="145" t="s">
        <v>7</v>
      </c>
      <c r="D142" s="145" t="s">
        <v>141</v>
      </c>
      <c r="E142" s="146" t="s">
        <v>872</v>
      </c>
      <c r="F142" s="147" t="s">
        <v>873</v>
      </c>
      <c r="G142" s="148" t="s">
        <v>308</v>
      </c>
      <c r="H142" s="149">
        <v>1</v>
      </c>
      <c r="I142" s="149"/>
      <c r="J142" s="149">
        <f t="shared" si="10"/>
        <v>0</v>
      </c>
      <c r="K142" s="150"/>
      <c r="L142" s="27"/>
      <c r="M142" s="151" t="s">
        <v>1</v>
      </c>
      <c r="N142" s="152" t="s">
        <v>35</v>
      </c>
      <c r="O142" s="153">
        <v>0</v>
      </c>
      <c r="P142" s="153">
        <f t="shared" si="11"/>
        <v>0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145</v>
      </c>
      <c r="AT142" s="155" t="s">
        <v>141</v>
      </c>
      <c r="AU142" s="155" t="s">
        <v>77</v>
      </c>
      <c r="AY142" s="14" t="s">
        <v>139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146</v>
      </c>
      <c r="BK142" s="157">
        <f t="shared" si="19"/>
        <v>0</v>
      </c>
      <c r="BL142" s="14" t="s">
        <v>145</v>
      </c>
      <c r="BM142" s="155" t="s">
        <v>210</v>
      </c>
    </row>
    <row r="143" spans="1:65" s="2" customFormat="1" ht="16.5" customHeight="1">
      <c r="A143" s="26"/>
      <c r="B143" s="144"/>
      <c r="C143" s="145" t="s">
        <v>211</v>
      </c>
      <c r="D143" s="145" t="s">
        <v>141</v>
      </c>
      <c r="E143" s="146" t="s">
        <v>874</v>
      </c>
      <c r="F143" s="147" t="s">
        <v>875</v>
      </c>
      <c r="G143" s="148" t="s">
        <v>308</v>
      </c>
      <c r="H143" s="149">
        <v>1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1"/>
        <v>0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145</v>
      </c>
      <c r="AT143" s="155" t="s">
        <v>141</v>
      </c>
      <c r="AU143" s="155" t="s">
        <v>77</v>
      </c>
      <c r="AY143" s="14" t="s">
        <v>139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146</v>
      </c>
      <c r="BK143" s="157">
        <f t="shared" si="19"/>
        <v>0</v>
      </c>
      <c r="BL143" s="14" t="s">
        <v>145</v>
      </c>
      <c r="BM143" s="155" t="s">
        <v>215</v>
      </c>
    </row>
    <row r="144" spans="1:65" s="2" customFormat="1" ht="16.5" customHeight="1">
      <c r="A144" s="26"/>
      <c r="B144" s="144"/>
      <c r="C144" s="145" t="s">
        <v>180</v>
      </c>
      <c r="D144" s="145" t="s">
        <v>141</v>
      </c>
      <c r="E144" s="146" t="s">
        <v>876</v>
      </c>
      <c r="F144" s="147" t="s">
        <v>877</v>
      </c>
      <c r="G144" s="148" t="s">
        <v>202</v>
      </c>
      <c r="H144" s="149">
        <v>20</v>
      </c>
      <c r="I144" s="149"/>
      <c r="J144" s="149">
        <f t="shared" si="10"/>
        <v>0</v>
      </c>
      <c r="K144" s="150"/>
      <c r="L144" s="27"/>
      <c r="M144" s="151" t="s">
        <v>1</v>
      </c>
      <c r="N144" s="152" t="s">
        <v>35</v>
      </c>
      <c r="O144" s="153">
        <v>0</v>
      </c>
      <c r="P144" s="153">
        <f t="shared" si="11"/>
        <v>0</v>
      </c>
      <c r="Q144" s="153">
        <v>0</v>
      </c>
      <c r="R144" s="153">
        <f t="shared" si="12"/>
        <v>0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145</v>
      </c>
      <c r="AT144" s="155" t="s">
        <v>141</v>
      </c>
      <c r="AU144" s="155" t="s">
        <v>77</v>
      </c>
      <c r="AY144" s="14" t="s">
        <v>139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146</v>
      </c>
      <c r="BK144" s="157">
        <f t="shared" si="19"/>
        <v>0</v>
      </c>
      <c r="BL144" s="14" t="s">
        <v>145</v>
      </c>
      <c r="BM144" s="155" t="s">
        <v>218</v>
      </c>
    </row>
    <row r="145" spans="1:65" s="2" customFormat="1" ht="16.5" customHeight="1">
      <c r="A145" s="26"/>
      <c r="B145" s="144"/>
      <c r="C145" s="145" t="s">
        <v>219</v>
      </c>
      <c r="D145" s="145" t="s">
        <v>141</v>
      </c>
      <c r="E145" s="146" t="s">
        <v>878</v>
      </c>
      <c r="F145" s="147" t="s">
        <v>879</v>
      </c>
      <c r="G145" s="148" t="s">
        <v>202</v>
      </c>
      <c r="H145" s="149">
        <v>20</v>
      </c>
      <c r="I145" s="149"/>
      <c r="J145" s="149">
        <f t="shared" si="10"/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 t="shared" si="11"/>
        <v>0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145</v>
      </c>
      <c r="AT145" s="155" t="s">
        <v>141</v>
      </c>
      <c r="AU145" s="155" t="s">
        <v>77</v>
      </c>
      <c r="AY145" s="14" t="s">
        <v>139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146</v>
      </c>
      <c r="BK145" s="157">
        <f t="shared" si="19"/>
        <v>0</v>
      </c>
      <c r="BL145" s="14" t="s">
        <v>145</v>
      </c>
      <c r="BM145" s="155" t="s">
        <v>222</v>
      </c>
    </row>
    <row r="146" spans="1:65" s="2" customFormat="1" ht="16.5" customHeight="1">
      <c r="A146" s="26"/>
      <c r="B146" s="144"/>
      <c r="C146" s="145" t="s">
        <v>182</v>
      </c>
      <c r="D146" s="145" t="s">
        <v>141</v>
      </c>
      <c r="E146" s="146" t="s">
        <v>880</v>
      </c>
      <c r="F146" s="147" t="s">
        <v>881</v>
      </c>
      <c r="G146" s="148" t="s">
        <v>202</v>
      </c>
      <c r="H146" s="149">
        <v>50</v>
      </c>
      <c r="I146" s="149"/>
      <c r="J146" s="149">
        <f t="shared" si="10"/>
        <v>0</v>
      </c>
      <c r="K146" s="150"/>
      <c r="L146" s="27"/>
      <c r="M146" s="151" t="s">
        <v>1</v>
      </c>
      <c r="N146" s="152" t="s">
        <v>35</v>
      </c>
      <c r="O146" s="153">
        <v>0</v>
      </c>
      <c r="P146" s="153">
        <f t="shared" si="11"/>
        <v>0</v>
      </c>
      <c r="Q146" s="153">
        <v>0</v>
      </c>
      <c r="R146" s="153">
        <f t="shared" si="12"/>
        <v>0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145</v>
      </c>
      <c r="AT146" s="155" t="s">
        <v>141</v>
      </c>
      <c r="AU146" s="155" t="s">
        <v>77</v>
      </c>
      <c r="AY146" s="14" t="s">
        <v>139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146</v>
      </c>
      <c r="BK146" s="157">
        <f t="shared" si="19"/>
        <v>0</v>
      </c>
      <c r="BL146" s="14" t="s">
        <v>145</v>
      </c>
      <c r="BM146" s="155" t="s">
        <v>226</v>
      </c>
    </row>
    <row r="147" spans="1:65" s="2" customFormat="1" ht="16.5" customHeight="1">
      <c r="A147" s="26"/>
      <c r="B147" s="144"/>
      <c r="C147" s="145" t="s">
        <v>227</v>
      </c>
      <c r="D147" s="145" t="s">
        <v>141</v>
      </c>
      <c r="E147" s="146" t="s">
        <v>882</v>
      </c>
      <c r="F147" s="147" t="s">
        <v>883</v>
      </c>
      <c r="G147" s="148" t="s">
        <v>202</v>
      </c>
      <c r="H147" s="149">
        <v>100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35</v>
      </c>
      <c r="O147" s="153">
        <v>0</v>
      </c>
      <c r="P147" s="153">
        <f t="shared" si="11"/>
        <v>0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145</v>
      </c>
      <c r="AT147" s="155" t="s">
        <v>141</v>
      </c>
      <c r="AU147" s="155" t="s">
        <v>77</v>
      </c>
      <c r="AY147" s="14" t="s">
        <v>139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146</v>
      </c>
      <c r="BK147" s="157">
        <f t="shared" si="19"/>
        <v>0</v>
      </c>
      <c r="BL147" s="14" t="s">
        <v>145</v>
      </c>
      <c r="BM147" s="155" t="s">
        <v>230</v>
      </c>
    </row>
    <row r="148" spans="1:65" s="2" customFormat="1" ht="16.5" customHeight="1">
      <c r="A148" s="26"/>
      <c r="B148" s="144"/>
      <c r="C148" s="145" t="s">
        <v>185</v>
      </c>
      <c r="D148" s="145" t="s">
        <v>141</v>
      </c>
      <c r="E148" s="146" t="s">
        <v>884</v>
      </c>
      <c r="F148" s="147" t="s">
        <v>885</v>
      </c>
      <c r="G148" s="148" t="s">
        <v>308</v>
      </c>
      <c r="H148" s="149">
        <v>6</v>
      </c>
      <c r="I148" s="149"/>
      <c r="J148" s="149">
        <f t="shared" si="10"/>
        <v>0</v>
      </c>
      <c r="K148" s="150"/>
      <c r="L148" s="27"/>
      <c r="M148" s="151" t="s">
        <v>1</v>
      </c>
      <c r="N148" s="152" t="s">
        <v>35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145</v>
      </c>
      <c r="AT148" s="155" t="s">
        <v>141</v>
      </c>
      <c r="AU148" s="155" t="s">
        <v>77</v>
      </c>
      <c r="AY148" s="14" t="s">
        <v>139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146</v>
      </c>
      <c r="BK148" s="157">
        <f t="shared" si="19"/>
        <v>0</v>
      </c>
      <c r="BL148" s="14" t="s">
        <v>145</v>
      </c>
      <c r="BM148" s="155" t="s">
        <v>233</v>
      </c>
    </row>
    <row r="149" spans="1:65" s="2" customFormat="1" ht="16.5" customHeight="1">
      <c r="A149" s="26"/>
      <c r="B149" s="144"/>
      <c r="C149" s="145" t="s">
        <v>234</v>
      </c>
      <c r="D149" s="145" t="s">
        <v>141</v>
      </c>
      <c r="E149" s="146" t="s">
        <v>886</v>
      </c>
      <c r="F149" s="147" t="s">
        <v>887</v>
      </c>
      <c r="G149" s="148" t="s">
        <v>202</v>
      </c>
      <c r="H149" s="149">
        <v>70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145</v>
      </c>
      <c r="AT149" s="155" t="s">
        <v>141</v>
      </c>
      <c r="AU149" s="155" t="s">
        <v>77</v>
      </c>
      <c r="AY149" s="14" t="s">
        <v>139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146</v>
      </c>
      <c r="BK149" s="157">
        <f t="shared" si="19"/>
        <v>0</v>
      </c>
      <c r="BL149" s="14" t="s">
        <v>145</v>
      </c>
      <c r="BM149" s="155" t="s">
        <v>237</v>
      </c>
    </row>
    <row r="150" spans="1:65" s="2" customFormat="1" ht="16.5" customHeight="1">
      <c r="A150" s="26"/>
      <c r="B150" s="144"/>
      <c r="C150" s="145" t="s">
        <v>187</v>
      </c>
      <c r="D150" s="145" t="s">
        <v>141</v>
      </c>
      <c r="E150" s="146" t="s">
        <v>888</v>
      </c>
      <c r="F150" s="147" t="s">
        <v>889</v>
      </c>
      <c r="G150" s="148" t="s">
        <v>308</v>
      </c>
      <c r="H150" s="149">
        <v>1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35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145</v>
      </c>
      <c r="AT150" s="155" t="s">
        <v>141</v>
      </c>
      <c r="AU150" s="155" t="s">
        <v>77</v>
      </c>
      <c r="AY150" s="14" t="s">
        <v>139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146</v>
      </c>
      <c r="BK150" s="157">
        <f t="shared" si="19"/>
        <v>0</v>
      </c>
      <c r="BL150" s="14" t="s">
        <v>145</v>
      </c>
      <c r="BM150" s="155" t="s">
        <v>240</v>
      </c>
    </row>
    <row r="151" spans="1:65" s="2" customFormat="1" ht="16.5" customHeight="1">
      <c r="A151" s="26"/>
      <c r="B151" s="144"/>
      <c r="C151" s="145" t="s">
        <v>243</v>
      </c>
      <c r="D151" s="145" t="s">
        <v>141</v>
      </c>
      <c r="E151" s="146" t="s">
        <v>890</v>
      </c>
      <c r="F151" s="147" t="s">
        <v>848</v>
      </c>
      <c r="G151" s="148" t="s">
        <v>308</v>
      </c>
      <c r="H151" s="149">
        <v>1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145</v>
      </c>
      <c r="AT151" s="155" t="s">
        <v>141</v>
      </c>
      <c r="AU151" s="155" t="s">
        <v>77</v>
      </c>
      <c r="AY151" s="14" t="s">
        <v>139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146</v>
      </c>
      <c r="BK151" s="157">
        <f t="shared" si="19"/>
        <v>0</v>
      </c>
      <c r="BL151" s="14" t="s">
        <v>145</v>
      </c>
      <c r="BM151" s="155" t="s">
        <v>246</v>
      </c>
    </row>
    <row r="152" spans="1:65" s="12" customFormat="1" ht="25.95" customHeight="1">
      <c r="B152" s="132"/>
      <c r="D152" s="133" t="s">
        <v>68</v>
      </c>
      <c r="E152" s="134" t="s">
        <v>891</v>
      </c>
      <c r="F152" s="134" t="s">
        <v>892</v>
      </c>
      <c r="J152" s="135">
        <f>BK152</f>
        <v>0</v>
      </c>
      <c r="L152" s="132"/>
      <c r="M152" s="136"/>
      <c r="N152" s="137"/>
      <c r="O152" s="137"/>
      <c r="P152" s="138">
        <f>SUM(P153:P154)</f>
        <v>0</v>
      </c>
      <c r="Q152" s="137"/>
      <c r="R152" s="138">
        <f>SUM(R153:R154)</f>
        <v>0</v>
      </c>
      <c r="S152" s="137"/>
      <c r="T152" s="139">
        <f>SUM(T153:T154)</f>
        <v>0</v>
      </c>
      <c r="AR152" s="133" t="s">
        <v>77</v>
      </c>
      <c r="AT152" s="140" t="s">
        <v>68</v>
      </c>
      <c r="AU152" s="140" t="s">
        <v>69</v>
      </c>
      <c r="AY152" s="133" t="s">
        <v>139</v>
      </c>
      <c r="BK152" s="141">
        <f>SUM(BK153:BK154)</f>
        <v>0</v>
      </c>
    </row>
    <row r="153" spans="1:65" s="2" customFormat="1" ht="16.5" customHeight="1">
      <c r="A153" s="26"/>
      <c r="B153" s="144"/>
      <c r="C153" s="145" t="s">
        <v>192</v>
      </c>
      <c r="D153" s="145" t="s">
        <v>141</v>
      </c>
      <c r="E153" s="146" t="s">
        <v>893</v>
      </c>
      <c r="F153" s="147" t="s">
        <v>894</v>
      </c>
      <c r="G153" s="148" t="s">
        <v>402</v>
      </c>
      <c r="H153" s="149">
        <v>40</v>
      </c>
      <c r="I153" s="149"/>
      <c r="J153" s="149">
        <f>ROUND(I153*H153,3)</f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145</v>
      </c>
      <c r="AT153" s="155" t="s">
        <v>141</v>
      </c>
      <c r="AU153" s="155" t="s">
        <v>77</v>
      </c>
      <c r="AY153" s="14" t="s">
        <v>139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146</v>
      </c>
      <c r="BK153" s="157">
        <f>ROUND(I153*H153,3)</f>
        <v>0</v>
      </c>
      <c r="BL153" s="14" t="s">
        <v>145</v>
      </c>
      <c r="BM153" s="155" t="s">
        <v>253</v>
      </c>
    </row>
    <row r="154" spans="1:65" s="2" customFormat="1" ht="16.5" customHeight="1">
      <c r="A154" s="26"/>
      <c r="B154" s="144"/>
      <c r="C154" s="145" t="s">
        <v>254</v>
      </c>
      <c r="D154" s="145" t="s">
        <v>141</v>
      </c>
      <c r="E154" s="146" t="s">
        <v>847</v>
      </c>
      <c r="F154" s="147" t="s">
        <v>848</v>
      </c>
      <c r="G154" s="148" t="s">
        <v>308</v>
      </c>
      <c r="H154" s="149">
        <v>1</v>
      </c>
      <c r="I154" s="149"/>
      <c r="J154" s="149">
        <f>ROUND(I154*H154,3)</f>
        <v>0</v>
      </c>
      <c r="K154" s="150"/>
      <c r="L154" s="27"/>
      <c r="M154" s="151" t="s">
        <v>1</v>
      </c>
      <c r="N154" s="152" t="s">
        <v>35</v>
      </c>
      <c r="O154" s="153">
        <v>0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145</v>
      </c>
      <c r="AT154" s="155" t="s">
        <v>141</v>
      </c>
      <c r="AU154" s="155" t="s">
        <v>77</v>
      </c>
      <c r="AY154" s="14" t="s">
        <v>139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146</v>
      </c>
      <c r="BK154" s="157">
        <f>ROUND(I154*H154,3)</f>
        <v>0</v>
      </c>
      <c r="BL154" s="14" t="s">
        <v>145</v>
      </c>
      <c r="BM154" s="155" t="s">
        <v>257</v>
      </c>
    </row>
    <row r="155" spans="1:65" s="12" customFormat="1" ht="25.95" customHeight="1">
      <c r="B155" s="132"/>
      <c r="D155" s="133" t="s">
        <v>68</v>
      </c>
      <c r="E155" s="134" t="s">
        <v>895</v>
      </c>
      <c r="F155" s="134" t="s">
        <v>896</v>
      </c>
      <c r="J155" s="135">
        <f>BK155</f>
        <v>0</v>
      </c>
      <c r="L155" s="132"/>
      <c r="M155" s="136"/>
      <c r="N155" s="137"/>
      <c r="O155" s="137"/>
      <c r="P155" s="138">
        <f>SUM(P156:P159)</f>
        <v>0</v>
      </c>
      <c r="Q155" s="137"/>
      <c r="R155" s="138">
        <f>SUM(R156:R159)</f>
        <v>0</v>
      </c>
      <c r="S155" s="137"/>
      <c r="T155" s="139">
        <f>SUM(T156:T159)</f>
        <v>0</v>
      </c>
      <c r="AR155" s="133" t="s">
        <v>77</v>
      </c>
      <c r="AT155" s="140" t="s">
        <v>68</v>
      </c>
      <c r="AU155" s="140" t="s">
        <v>69</v>
      </c>
      <c r="AY155" s="133" t="s">
        <v>139</v>
      </c>
      <c r="BK155" s="141">
        <f>SUM(BK156:BK159)</f>
        <v>0</v>
      </c>
    </row>
    <row r="156" spans="1:65" s="2" customFormat="1" ht="16.5" customHeight="1">
      <c r="A156" s="26"/>
      <c r="B156" s="144"/>
      <c r="C156" s="145" t="s">
        <v>195</v>
      </c>
      <c r="D156" s="145" t="s">
        <v>141</v>
      </c>
      <c r="E156" s="146" t="s">
        <v>897</v>
      </c>
      <c r="F156" s="147" t="s">
        <v>898</v>
      </c>
      <c r="G156" s="148" t="s">
        <v>308</v>
      </c>
      <c r="H156" s="149">
        <v>1</v>
      </c>
      <c r="I156" s="149"/>
      <c r="J156" s="149">
        <f>ROUND(I156*H156,3)</f>
        <v>0</v>
      </c>
      <c r="K156" s="150"/>
      <c r="L156" s="27"/>
      <c r="M156" s="151" t="s">
        <v>1</v>
      </c>
      <c r="N156" s="152" t="s">
        <v>35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145</v>
      </c>
      <c r="AT156" s="155" t="s">
        <v>141</v>
      </c>
      <c r="AU156" s="155" t="s">
        <v>77</v>
      </c>
      <c r="AY156" s="14" t="s">
        <v>139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146</v>
      </c>
      <c r="BK156" s="157">
        <f>ROUND(I156*H156,3)</f>
        <v>0</v>
      </c>
      <c r="BL156" s="14" t="s">
        <v>145</v>
      </c>
      <c r="BM156" s="155" t="s">
        <v>260</v>
      </c>
    </row>
    <row r="157" spans="1:65" s="2" customFormat="1" ht="16.5" customHeight="1">
      <c r="A157" s="26"/>
      <c r="B157" s="144"/>
      <c r="C157" s="145" t="s">
        <v>261</v>
      </c>
      <c r="D157" s="145" t="s">
        <v>141</v>
      </c>
      <c r="E157" s="146" t="s">
        <v>899</v>
      </c>
      <c r="F157" s="147" t="s">
        <v>900</v>
      </c>
      <c r="G157" s="148" t="s">
        <v>308</v>
      </c>
      <c r="H157" s="149">
        <v>1</v>
      </c>
      <c r="I157" s="149"/>
      <c r="J157" s="149">
        <f>ROUND(I157*H157,3)</f>
        <v>0</v>
      </c>
      <c r="K157" s="150"/>
      <c r="L157" s="27"/>
      <c r="M157" s="151" t="s">
        <v>1</v>
      </c>
      <c r="N157" s="152" t="s">
        <v>35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145</v>
      </c>
      <c r="AT157" s="155" t="s">
        <v>141</v>
      </c>
      <c r="AU157" s="155" t="s">
        <v>77</v>
      </c>
      <c r="AY157" s="14" t="s">
        <v>139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146</v>
      </c>
      <c r="BK157" s="157">
        <f>ROUND(I157*H157,3)</f>
        <v>0</v>
      </c>
      <c r="BL157" s="14" t="s">
        <v>145</v>
      </c>
      <c r="BM157" s="155" t="s">
        <v>264</v>
      </c>
    </row>
    <row r="158" spans="1:65" s="2" customFormat="1" ht="21.75" customHeight="1">
      <c r="A158" s="26"/>
      <c r="B158" s="144"/>
      <c r="C158" s="145" t="s">
        <v>199</v>
      </c>
      <c r="D158" s="145" t="s">
        <v>141</v>
      </c>
      <c r="E158" s="146" t="s">
        <v>901</v>
      </c>
      <c r="F158" s="147" t="s">
        <v>902</v>
      </c>
      <c r="G158" s="148" t="s">
        <v>308</v>
      </c>
      <c r="H158" s="149">
        <v>1</v>
      </c>
      <c r="I158" s="149"/>
      <c r="J158" s="149">
        <f>ROUND(I158*H158,3)</f>
        <v>0</v>
      </c>
      <c r="K158" s="150"/>
      <c r="L158" s="27"/>
      <c r="M158" s="151" t="s">
        <v>1</v>
      </c>
      <c r="N158" s="152" t="s">
        <v>35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145</v>
      </c>
      <c r="AT158" s="155" t="s">
        <v>141</v>
      </c>
      <c r="AU158" s="155" t="s">
        <v>77</v>
      </c>
      <c r="AY158" s="14" t="s">
        <v>139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146</v>
      </c>
      <c r="BK158" s="157">
        <f>ROUND(I158*H158,3)</f>
        <v>0</v>
      </c>
      <c r="BL158" s="14" t="s">
        <v>145</v>
      </c>
      <c r="BM158" s="155" t="s">
        <v>269</v>
      </c>
    </row>
    <row r="159" spans="1:65" s="2" customFormat="1" ht="16.5" customHeight="1">
      <c r="A159" s="26"/>
      <c r="B159" s="144"/>
      <c r="C159" s="145" t="s">
        <v>273</v>
      </c>
      <c r="D159" s="145" t="s">
        <v>141</v>
      </c>
      <c r="E159" s="146" t="s">
        <v>903</v>
      </c>
      <c r="F159" s="147" t="s">
        <v>904</v>
      </c>
      <c r="G159" s="148" t="s">
        <v>308</v>
      </c>
      <c r="H159" s="149">
        <v>1</v>
      </c>
      <c r="I159" s="149"/>
      <c r="J159" s="149">
        <f>ROUND(I159*H159,3)</f>
        <v>0</v>
      </c>
      <c r="K159" s="150"/>
      <c r="L159" s="27"/>
      <c r="M159" s="167" t="s">
        <v>1</v>
      </c>
      <c r="N159" s="168" t="s">
        <v>35</v>
      </c>
      <c r="O159" s="169">
        <v>0</v>
      </c>
      <c r="P159" s="169">
        <f>O159*H159</f>
        <v>0</v>
      </c>
      <c r="Q159" s="169">
        <v>0</v>
      </c>
      <c r="R159" s="169">
        <f>Q159*H159</f>
        <v>0</v>
      </c>
      <c r="S159" s="169">
        <v>0</v>
      </c>
      <c r="T159" s="170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145</v>
      </c>
      <c r="AT159" s="155" t="s">
        <v>141</v>
      </c>
      <c r="AU159" s="155" t="s">
        <v>77</v>
      </c>
      <c r="AY159" s="14" t="s">
        <v>139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146</v>
      </c>
      <c r="BK159" s="157">
        <f>ROUND(I159*H159,3)</f>
        <v>0</v>
      </c>
      <c r="BL159" s="14" t="s">
        <v>145</v>
      </c>
      <c r="BM159" s="155" t="s">
        <v>276</v>
      </c>
    </row>
    <row r="160" spans="1:65" s="2" customFormat="1" ht="6.9" customHeight="1">
      <c r="A160" s="26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27"/>
      <c r="M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</row>
  </sheetData>
  <autoFilter ref="C119:K159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54"/>
  <sheetViews>
    <sheetView showGridLines="0" workbookViewId="0">
      <selection activeCell="H128" sqref="H12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99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106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21" t="str">
        <f>'Rekapitulácia stavby'!K6</f>
        <v>Obecný úrad Skároš</v>
      </c>
      <c r="F7" s="222"/>
      <c r="G7" s="222"/>
      <c r="H7" s="222"/>
      <c r="L7" s="17"/>
    </row>
    <row r="8" spans="1:46" s="2" customFormat="1" ht="12" customHeight="1">
      <c r="A8" s="26"/>
      <c r="B8" s="27"/>
      <c r="C8" s="26"/>
      <c r="D8" s="23" t="s">
        <v>107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905</v>
      </c>
      <c r="F9" s="220"/>
      <c r="G9" s="220"/>
      <c r="H9" s="22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8. 12. 2021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4" t="str">
        <f>'Rekapitulácia stavby'!E14</f>
        <v xml:space="preserve"> </v>
      </c>
      <c r="F18" s="214"/>
      <c r="G18" s="214"/>
      <c r="H18" s="214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3" t="s">
        <v>1</v>
      </c>
      <c r="F27" s="193"/>
      <c r="G27" s="193"/>
      <c r="H27" s="19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ROUND((SUM(BE122:BE153)),  2)</f>
        <v>0</v>
      </c>
      <c r="G33" s="98"/>
      <c r="H33" s="98"/>
      <c r="I33" s="99">
        <v>0.2</v>
      </c>
      <c r="J33" s="97">
        <f>ROUND(((SUM(BE122:BE153))*I33),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ROUND((SUM(BF122:BF153)),  2)</f>
        <v>0</v>
      </c>
      <c r="G34" s="26"/>
      <c r="H34" s="26"/>
      <c r="I34" s="101">
        <v>0.2</v>
      </c>
      <c r="J34" s="100">
        <f>ROUND(((SUM(BF122:BF153))*I34),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ROUND((SUM(BG122:BG153)),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ROUND((SUM(BH122:BH153)),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ROUND((SUM(BI122:BI153)),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109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1" t="str">
        <f>E7</f>
        <v>Obecný úrad Skároš</v>
      </c>
      <c r="F85" s="222"/>
      <c r="G85" s="222"/>
      <c r="H85" s="22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107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03a - VZT</v>
      </c>
      <c r="F87" s="220"/>
      <c r="G87" s="220"/>
      <c r="H87" s="22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52" t="str">
        <f>IF(J12="","",J12)</f>
        <v>8. 12. 2021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110</v>
      </c>
      <c r="D94" s="102"/>
      <c r="E94" s="102"/>
      <c r="F94" s="102"/>
      <c r="G94" s="102"/>
      <c r="H94" s="102"/>
      <c r="I94" s="102"/>
      <c r="J94" s="111" t="s">
        <v>111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112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113</v>
      </c>
    </row>
    <row r="97" spans="1:31" s="9" customFormat="1" ht="24.9" customHeight="1">
      <c r="B97" s="113"/>
      <c r="D97" s="114" t="s">
        <v>114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118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9" customFormat="1" ht="24.9" customHeight="1">
      <c r="B99" s="113"/>
      <c r="D99" s="114" t="s">
        <v>120</v>
      </c>
      <c r="E99" s="115"/>
      <c r="F99" s="115"/>
      <c r="G99" s="115"/>
      <c r="H99" s="115"/>
      <c r="I99" s="115"/>
      <c r="J99" s="116">
        <f>J126</f>
        <v>0</v>
      </c>
      <c r="L99" s="113"/>
    </row>
    <row r="100" spans="1:31" s="10" customFormat="1" ht="19.95" customHeight="1">
      <c r="B100" s="117"/>
      <c r="D100" s="118" t="s">
        <v>906</v>
      </c>
      <c r="E100" s="119"/>
      <c r="F100" s="119"/>
      <c r="G100" s="119"/>
      <c r="H100" s="119"/>
      <c r="I100" s="119"/>
      <c r="J100" s="120">
        <f>J127</f>
        <v>0</v>
      </c>
      <c r="L100" s="117"/>
    </row>
    <row r="101" spans="1:31" s="9" customFormat="1" ht="24.9" customHeight="1">
      <c r="B101" s="113"/>
      <c r="D101" s="114" t="s">
        <v>123</v>
      </c>
      <c r="E101" s="115"/>
      <c r="F101" s="115"/>
      <c r="G101" s="115"/>
      <c r="H101" s="115"/>
      <c r="I101" s="115"/>
      <c r="J101" s="116">
        <f>J147</f>
        <v>0</v>
      </c>
      <c r="L101" s="113"/>
    </row>
    <row r="102" spans="1:31" s="10" customFormat="1" ht="19.95" customHeight="1">
      <c r="B102" s="117"/>
      <c r="D102" s="118" t="s">
        <v>124</v>
      </c>
      <c r="E102" s="119"/>
      <c r="F102" s="119"/>
      <c r="G102" s="119"/>
      <c r="H102" s="119"/>
      <c r="I102" s="119"/>
      <c r="J102" s="120">
        <f>J148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125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221" t="str">
        <f>E7</f>
        <v>Obecný úrad Skároš</v>
      </c>
      <c r="F112" s="222"/>
      <c r="G112" s="222"/>
      <c r="H112" s="22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107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7" t="str">
        <f>E9</f>
        <v>03a - VZT</v>
      </c>
      <c r="F114" s="220"/>
      <c r="G114" s="220"/>
      <c r="H114" s="22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 xml:space="preserve"> </v>
      </c>
      <c r="G116" s="26"/>
      <c r="H116" s="26"/>
      <c r="I116" s="23" t="s">
        <v>18</v>
      </c>
      <c r="J116" s="52" t="str">
        <f>IF(J12="","",J12)</f>
        <v>8. 12. 2021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20</v>
      </c>
      <c r="D118" s="26"/>
      <c r="E118" s="26"/>
      <c r="F118" s="21" t="str">
        <f>E15</f>
        <v xml:space="preserve"> </v>
      </c>
      <c r="G118" s="26"/>
      <c r="H118" s="26"/>
      <c r="I118" s="23" t="s">
        <v>24</v>
      </c>
      <c r="J118" s="24" t="str">
        <f>E21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23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27</v>
      </c>
      <c r="J119" s="24" t="str">
        <f>E24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126</v>
      </c>
      <c r="D121" s="124" t="s">
        <v>54</v>
      </c>
      <c r="E121" s="124" t="s">
        <v>50</v>
      </c>
      <c r="F121" s="124" t="s">
        <v>51</v>
      </c>
      <c r="G121" s="124" t="s">
        <v>127</v>
      </c>
      <c r="H121" s="124" t="s">
        <v>128</v>
      </c>
      <c r="I121" s="124" t="s">
        <v>129</v>
      </c>
      <c r="J121" s="125" t="s">
        <v>111</v>
      </c>
      <c r="K121" s="126" t="s">
        <v>130</v>
      </c>
      <c r="L121" s="127"/>
      <c r="M121" s="59" t="s">
        <v>1</v>
      </c>
      <c r="N121" s="60" t="s">
        <v>33</v>
      </c>
      <c r="O121" s="60" t="s">
        <v>131</v>
      </c>
      <c r="P121" s="60" t="s">
        <v>132</v>
      </c>
      <c r="Q121" s="60" t="s">
        <v>133</v>
      </c>
      <c r="R121" s="60" t="s">
        <v>134</v>
      </c>
      <c r="S121" s="60" t="s">
        <v>135</v>
      </c>
      <c r="T121" s="61" t="s">
        <v>136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95" customHeight="1">
      <c r="A122" s="26"/>
      <c r="B122" s="27"/>
      <c r="C122" s="66" t="s">
        <v>112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P123+P126+P147</f>
        <v>0</v>
      </c>
      <c r="Q122" s="63"/>
      <c r="R122" s="129">
        <f>R123+R126+R147</f>
        <v>0</v>
      </c>
      <c r="S122" s="63"/>
      <c r="T122" s="130">
        <f>T123+T126+T147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113</v>
      </c>
      <c r="BK122" s="131">
        <f>BK123+BK126+BK147</f>
        <v>0</v>
      </c>
    </row>
    <row r="123" spans="1:65" s="12" customFormat="1" ht="25.95" customHeight="1">
      <c r="B123" s="132"/>
      <c r="D123" s="133" t="s">
        <v>68</v>
      </c>
      <c r="E123" s="134" t="s">
        <v>137</v>
      </c>
      <c r="F123" s="134" t="s">
        <v>138</v>
      </c>
      <c r="J123" s="135">
        <f>BK123</f>
        <v>0</v>
      </c>
      <c r="L123" s="132"/>
      <c r="M123" s="136"/>
      <c r="N123" s="137"/>
      <c r="O123" s="137"/>
      <c r="P123" s="138">
        <f>P124</f>
        <v>0</v>
      </c>
      <c r="Q123" s="137"/>
      <c r="R123" s="138">
        <f>R124</f>
        <v>0</v>
      </c>
      <c r="S123" s="137"/>
      <c r="T123" s="139">
        <f>T124</f>
        <v>0</v>
      </c>
      <c r="AR123" s="133" t="s">
        <v>77</v>
      </c>
      <c r="AT123" s="140" t="s">
        <v>68</v>
      </c>
      <c r="AU123" s="140" t="s">
        <v>69</v>
      </c>
      <c r="AY123" s="133" t="s">
        <v>139</v>
      </c>
      <c r="BK123" s="141">
        <f>BK124</f>
        <v>0</v>
      </c>
    </row>
    <row r="124" spans="1:65" s="12" customFormat="1" ht="22.95" customHeight="1">
      <c r="B124" s="132"/>
      <c r="D124" s="133" t="s">
        <v>68</v>
      </c>
      <c r="E124" s="142" t="s">
        <v>174</v>
      </c>
      <c r="F124" s="142" t="s">
        <v>188</v>
      </c>
      <c r="J124" s="143">
        <f>BK124</f>
        <v>0</v>
      </c>
      <c r="L124" s="132"/>
      <c r="M124" s="136"/>
      <c r="N124" s="137"/>
      <c r="O124" s="137"/>
      <c r="P124" s="138">
        <f>P125</f>
        <v>0</v>
      </c>
      <c r="Q124" s="137"/>
      <c r="R124" s="138">
        <f>R125</f>
        <v>0</v>
      </c>
      <c r="S124" s="137"/>
      <c r="T124" s="139">
        <f>T125</f>
        <v>0</v>
      </c>
      <c r="AR124" s="133" t="s">
        <v>77</v>
      </c>
      <c r="AT124" s="140" t="s">
        <v>68</v>
      </c>
      <c r="AU124" s="140" t="s">
        <v>77</v>
      </c>
      <c r="AY124" s="133" t="s">
        <v>139</v>
      </c>
      <c r="BK124" s="141">
        <f>BK125</f>
        <v>0</v>
      </c>
    </row>
    <row r="125" spans="1:65" s="2" customFormat="1" ht="16.5" customHeight="1">
      <c r="A125" s="26"/>
      <c r="B125" s="144"/>
      <c r="C125" s="145" t="s">
        <v>77</v>
      </c>
      <c r="D125" s="145" t="s">
        <v>141</v>
      </c>
      <c r="E125" s="146" t="s">
        <v>907</v>
      </c>
      <c r="F125" s="147" t="s">
        <v>908</v>
      </c>
      <c r="G125" s="148" t="s">
        <v>214</v>
      </c>
      <c r="H125" s="182">
        <v>6</v>
      </c>
      <c r="I125" s="149"/>
      <c r="J125" s="149">
        <f>ROUND(I125*H125,3)</f>
        <v>0</v>
      </c>
      <c r="K125" s="150"/>
      <c r="L125" s="27"/>
      <c r="M125" s="151" t="s">
        <v>1</v>
      </c>
      <c r="N125" s="152" t="s">
        <v>35</v>
      </c>
      <c r="O125" s="153">
        <v>0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146</v>
      </c>
      <c r="AY125" s="14" t="s">
        <v>139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146</v>
      </c>
      <c r="BK125" s="157">
        <f>ROUND(I125*H125,3)</f>
        <v>0</v>
      </c>
      <c r="BL125" s="14" t="s">
        <v>145</v>
      </c>
      <c r="BM125" s="155" t="s">
        <v>146</v>
      </c>
    </row>
    <row r="126" spans="1:65" s="12" customFormat="1" ht="25.95" customHeight="1">
      <c r="B126" s="132"/>
      <c r="D126" s="133" t="s">
        <v>68</v>
      </c>
      <c r="E126" s="134" t="s">
        <v>247</v>
      </c>
      <c r="F126" s="134" t="s">
        <v>248</v>
      </c>
      <c r="J126" s="135">
        <f>BK126</f>
        <v>0</v>
      </c>
      <c r="L126" s="132"/>
      <c r="M126" s="136"/>
      <c r="N126" s="137"/>
      <c r="O126" s="137"/>
      <c r="P126" s="138">
        <f>P127</f>
        <v>0</v>
      </c>
      <c r="Q126" s="137"/>
      <c r="R126" s="138">
        <f>R127</f>
        <v>0</v>
      </c>
      <c r="S126" s="137"/>
      <c r="T126" s="139">
        <f>T127</f>
        <v>0</v>
      </c>
      <c r="AR126" s="133" t="s">
        <v>146</v>
      </c>
      <c r="AT126" s="140" t="s">
        <v>68</v>
      </c>
      <c r="AU126" s="140" t="s">
        <v>69</v>
      </c>
      <c r="AY126" s="133" t="s">
        <v>139</v>
      </c>
      <c r="BK126" s="141">
        <f>BK127</f>
        <v>0</v>
      </c>
    </row>
    <row r="127" spans="1:65" s="12" customFormat="1" ht="22.95" customHeight="1">
      <c r="B127" s="132"/>
      <c r="D127" s="133" t="s">
        <v>68</v>
      </c>
      <c r="E127" s="142" t="s">
        <v>909</v>
      </c>
      <c r="F127" s="142" t="s">
        <v>910</v>
      </c>
      <c r="J127" s="143">
        <f>BK127</f>
        <v>0</v>
      </c>
      <c r="L127" s="132"/>
      <c r="M127" s="136"/>
      <c r="N127" s="137"/>
      <c r="O127" s="137"/>
      <c r="P127" s="138">
        <f>SUM(P128:P146)</f>
        <v>0</v>
      </c>
      <c r="Q127" s="137"/>
      <c r="R127" s="138">
        <f>SUM(R128:R146)</f>
        <v>0</v>
      </c>
      <c r="S127" s="137"/>
      <c r="T127" s="139">
        <f>SUM(T128:T146)</f>
        <v>0</v>
      </c>
      <c r="AR127" s="133" t="s">
        <v>146</v>
      </c>
      <c r="AT127" s="140" t="s">
        <v>68</v>
      </c>
      <c r="AU127" s="140" t="s">
        <v>77</v>
      </c>
      <c r="AY127" s="133" t="s">
        <v>139</v>
      </c>
      <c r="BK127" s="141">
        <f>SUM(BK128:BK146)</f>
        <v>0</v>
      </c>
    </row>
    <row r="128" spans="1:65" s="2" customFormat="1" ht="24.15" customHeight="1">
      <c r="A128" s="26"/>
      <c r="B128" s="144"/>
      <c r="C128" s="145" t="s">
        <v>146</v>
      </c>
      <c r="D128" s="145" t="s">
        <v>141</v>
      </c>
      <c r="E128" s="146" t="s">
        <v>911</v>
      </c>
      <c r="F128" s="147" t="s">
        <v>912</v>
      </c>
      <c r="G128" s="148" t="s">
        <v>308</v>
      </c>
      <c r="H128" s="149">
        <v>1</v>
      </c>
      <c r="I128" s="149"/>
      <c r="J128" s="149">
        <f t="shared" ref="J128:J143" si="0">ROUND(I128*H128,3)</f>
        <v>0</v>
      </c>
      <c r="K128" s="150"/>
      <c r="L128" s="27"/>
      <c r="M128" s="151" t="s">
        <v>1</v>
      </c>
      <c r="N128" s="152" t="s">
        <v>35</v>
      </c>
      <c r="O128" s="153">
        <v>0</v>
      </c>
      <c r="P128" s="153">
        <f t="shared" ref="P128:P143" si="1">O128*H128</f>
        <v>0</v>
      </c>
      <c r="Q128" s="153">
        <v>0</v>
      </c>
      <c r="R128" s="153">
        <f t="shared" ref="R128:R143" si="2">Q128*H128</f>
        <v>0</v>
      </c>
      <c r="S128" s="153">
        <v>0</v>
      </c>
      <c r="T128" s="154">
        <f t="shared" ref="T128:T143" si="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172</v>
      </c>
      <c r="AT128" s="155" t="s">
        <v>141</v>
      </c>
      <c r="AU128" s="155" t="s">
        <v>146</v>
      </c>
      <c r="AY128" s="14" t="s">
        <v>139</v>
      </c>
      <c r="BE128" s="156">
        <f t="shared" ref="BE128:BE143" si="4">IF(N128="základná",J128,0)</f>
        <v>0</v>
      </c>
      <c r="BF128" s="156">
        <f t="shared" ref="BF128:BF143" si="5">IF(N128="znížená",J128,0)</f>
        <v>0</v>
      </c>
      <c r="BG128" s="156">
        <f t="shared" ref="BG128:BG143" si="6">IF(N128="zákl. prenesená",J128,0)</f>
        <v>0</v>
      </c>
      <c r="BH128" s="156">
        <f t="shared" ref="BH128:BH143" si="7">IF(N128="zníž. prenesená",J128,0)</f>
        <v>0</v>
      </c>
      <c r="BI128" s="156">
        <f t="shared" ref="BI128:BI143" si="8">IF(N128="nulová",J128,0)</f>
        <v>0</v>
      </c>
      <c r="BJ128" s="14" t="s">
        <v>146</v>
      </c>
      <c r="BK128" s="157">
        <f t="shared" ref="BK128:BK143" si="9">ROUND(I128*H128,3)</f>
        <v>0</v>
      </c>
      <c r="BL128" s="14" t="s">
        <v>172</v>
      </c>
      <c r="BM128" s="155" t="s">
        <v>145</v>
      </c>
    </row>
    <row r="129" spans="1:65" s="2" customFormat="1" ht="16.5" customHeight="1">
      <c r="A129" s="26"/>
      <c r="B129" s="144"/>
      <c r="C129" s="158" t="s">
        <v>150</v>
      </c>
      <c r="D129" s="158" t="s">
        <v>169</v>
      </c>
      <c r="E129" s="159" t="s">
        <v>913</v>
      </c>
      <c r="F129" s="160" t="s">
        <v>914</v>
      </c>
      <c r="G129" s="161" t="s">
        <v>308</v>
      </c>
      <c r="H129" s="162">
        <v>1</v>
      </c>
      <c r="I129" s="162"/>
      <c r="J129" s="162">
        <f t="shared" si="0"/>
        <v>0</v>
      </c>
      <c r="K129" s="163"/>
      <c r="L129" s="164"/>
      <c r="M129" s="165" t="s">
        <v>1</v>
      </c>
      <c r="N129" s="166" t="s">
        <v>35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195</v>
      </c>
      <c r="AT129" s="155" t="s">
        <v>169</v>
      </c>
      <c r="AU129" s="155" t="s">
        <v>146</v>
      </c>
      <c r="AY129" s="14" t="s">
        <v>139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146</v>
      </c>
      <c r="BK129" s="157">
        <f t="shared" si="9"/>
        <v>0</v>
      </c>
      <c r="BL129" s="14" t="s">
        <v>172</v>
      </c>
      <c r="BM129" s="155" t="s">
        <v>153</v>
      </c>
    </row>
    <row r="130" spans="1:65" s="2" customFormat="1" ht="16.5" customHeight="1">
      <c r="A130" s="26"/>
      <c r="B130" s="144"/>
      <c r="C130" s="145" t="s">
        <v>145</v>
      </c>
      <c r="D130" s="145" t="s">
        <v>141</v>
      </c>
      <c r="E130" s="146" t="s">
        <v>915</v>
      </c>
      <c r="F130" s="147" t="s">
        <v>916</v>
      </c>
      <c r="G130" s="148" t="s">
        <v>202</v>
      </c>
      <c r="H130" s="149">
        <v>6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35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172</v>
      </c>
      <c r="AT130" s="155" t="s">
        <v>141</v>
      </c>
      <c r="AU130" s="155" t="s">
        <v>146</v>
      </c>
      <c r="AY130" s="14" t="s">
        <v>139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146</v>
      </c>
      <c r="BK130" s="157">
        <f t="shared" si="9"/>
        <v>0</v>
      </c>
      <c r="BL130" s="14" t="s">
        <v>172</v>
      </c>
      <c r="BM130" s="155" t="s">
        <v>156</v>
      </c>
    </row>
    <row r="131" spans="1:65" s="2" customFormat="1" ht="30.75" customHeight="1">
      <c r="A131" s="26"/>
      <c r="B131" s="144"/>
      <c r="C131" s="158" t="s">
        <v>157</v>
      </c>
      <c r="D131" s="158" t="s">
        <v>169</v>
      </c>
      <c r="E131" s="159" t="s">
        <v>917</v>
      </c>
      <c r="F131" s="160" t="s">
        <v>995</v>
      </c>
      <c r="G131" s="161" t="s">
        <v>202</v>
      </c>
      <c r="H131" s="162">
        <v>6</v>
      </c>
      <c r="I131" s="162"/>
      <c r="J131" s="162">
        <f t="shared" si="0"/>
        <v>0</v>
      </c>
      <c r="K131" s="163"/>
      <c r="L131" s="164"/>
      <c r="M131" s="165" t="s">
        <v>1</v>
      </c>
      <c r="N131" s="166" t="s">
        <v>35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195</v>
      </c>
      <c r="AT131" s="155" t="s">
        <v>169</v>
      </c>
      <c r="AU131" s="155" t="s">
        <v>146</v>
      </c>
      <c r="AY131" s="14" t="s">
        <v>139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146</v>
      </c>
      <c r="BK131" s="157">
        <f t="shared" si="9"/>
        <v>0</v>
      </c>
      <c r="BL131" s="14" t="s">
        <v>172</v>
      </c>
      <c r="BM131" s="155" t="s">
        <v>160</v>
      </c>
    </row>
    <row r="132" spans="1:65" s="2" customFormat="1" ht="24.15" customHeight="1">
      <c r="A132" s="26"/>
      <c r="B132" s="144"/>
      <c r="C132" s="145" t="s">
        <v>153</v>
      </c>
      <c r="D132" s="145" t="s">
        <v>141</v>
      </c>
      <c r="E132" s="146" t="s">
        <v>918</v>
      </c>
      <c r="F132" s="147" t="s">
        <v>919</v>
      </c>
      <c r="G132" s="148" t="s">
        <v>202</v>
      </c>
      <c r="H132" s="149">
        <v>1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172</v>
      </c>
      <c r="AT132" s="155" t="s">
        <v>141</v>
      </c>
      <c r="AU132" s="155" t="s">
        <v>146</v>
      </c>
      <c r="AY132" s="14" t="s">
        <v>139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146</v>
      </c>
      <c r="BK132" s="157">
        <f t="shared" si="9"/>
        <v>0</v>
      </c>
      <c r="BL132" s="14" t="s">
        <v>172</v>
      </c>
      <c r="BM132" s="155" t="s">
        <v>163</v>
      </c>
    </row>
    <row r="133" spans="1:65" s="2" customFormat="1" ht="37.950000000000003" customHeight="1">
      <c r="A133" s="26"/>
      <c r="B133" s="144"/>
      <c r="C133" s="158" t="s">
        <v>165</v>
      </c>
      <c r="D133" s="158" t="s">
        <v>169</v>
      </c>
      <c r="E133" s="159" t="s">
        <v>920</v>
      </c>
      <c r="F133" s="160" t="s">
        <v>996</v>
      </c>
      <c r="G133" s="161" t="s">
        <v>202</v>
      </c>
      <c r="H133" s="162">
        <v>1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35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195</v>
      </c>
      <c r="AT133" s="155" t="s">
        <v>169</v>
      </c>
      <c r="AU133" s="155" t="s">
        <v>146</v>
      </c>
      <c r="AY133" s="14" t="s">
        <v>139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146</v>
      </c>
      <c r="BK133" s="157">
        <f t="shared" si="9"/>
        <v>0</v>
      </c>
      <c r="BL133" s="14" t="s">
        <v>172</v>
      </c>
      <c r="BM133" s="155" t="s">
        <v>168</v>
      </c>
    </row>
    <row r="134" spans="1:65" s="2" customFormat="1" ht="16.5" customHeight="1">
      <c r="A134" s="26"/>
      <c r="B134" s="144"/>
      <c r="C134" s="145" t="s">
        <v>156</v>
      </c>
      <c r="D134" s="145" t="s">
        <v>141</v>
      </c>
      <c r="E134" s="146" t="s">
        <v>921</v>
      </c>
      <c r="F134" s="147" t="s">
        <v>922</v>
      </c>
      <c r="G134" s="148" t="s">
        <v>308</v>
      </c>
      <c r="H134" s="149">
        <v>2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172</v>
      </c>
      <c r="AT134" s="155" t="s">
        <v>141</v>
      </c>
      <c r="AU134" s="155" t="s">
        <v>146</v>
      </c>
      <c r="AY134" s="14" t="s">
        <v>139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146</v>
      </c>
      <c r="BK134" s="157">
        <f t="shared" si="9"/>
        <v>0</v>
      </c>
      <c r="BL134" s="14" t="s">
        <v>172</v>
      </c>
      <c r="BM134" s="155" t="s">
        <v>172</v>
      </c>
    </row>
    <row r="135" spans="1:65" s="2" customFormat="1" ht="21.75" customHeight="1">
      <c r="A135" s="26"/>
      <c r="B135" s="144"/>
      <c r="C135" s="158" t="s">
        <v>174</v>
      </c>
      <c r="D135" s="158" t="s">
        <v>169</v>
      </c>
      <c r="E135" s="159" t="s">
        <v>923</v>
      </c>
      <c r="F135" s="160" t="s">
        <v>924</v>
      </c>
      <c r="G135" s="161" t="s">
        <v>308</v>
      </c>
      <c r="H135" s="162">
        <v>2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35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195</v>
      </c>
      <c r="AT135" s="155" t="s">
        <v>169</v>
      </c>
      <c r="AU135" s="155" t="s">
        <v>146</v>
      </c>
      <c r="AY135" s="14" t="s">
        <v>139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146</v>
      </c>
      <c r="BK135" s="157">
        <f t="shared" si="9"/>
        <v>0</v>
      </c>
      <c r="BL135" s="14" t="s">
        <v>172</v>
      </c>
      <c r="BM135" s="155" t="s">
        <v>176</v>
      </c>
    </row>
    <row r="136" spans="1:65" s="2" customFormat="1" ht="16.5" customHeight="1">
      <c r="A136" s="26"/>
      <c r="B136" s="144"/>
      <c r="C136" s="145" t="s">
        <v>160</v>
      </c>
      <c r="D136" s="145" t="s">
        <v>141</v>
      </c>
      <c r="E136" s="146" t="s">
        <v>925</v>
      </c>
      <c r="F136" s="147" t="s">
        <v>926</v>
      </c>
      <c r="G136" s="148" t="s">
        <v>308</v>
      </c>
      <c r="H136" s="149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172</v>
      </c>
      <c r="AT136" s="155" t="s">
        <v>141</v>
      </c>
      <c r="AU136" s="155" t="s">
        <v>146</v>
      </c>
      <c r="AY136" s="14" t="s">
        <v>139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146</v>
      </c>
      <c r="BK136" s="157">
        <f t="shared" si="9"/>
        <v>0</v>
      </c>
      <c r="BL136" s="14" t="s">
        <v>172</v>
      </c>
      <c r="BM136" s="155" t="s">
        <v>7</v>
      </c>
    </row>
    <row r="137" spans="1:65" s="2" customFormat="1" ht="16.5" customHeight="1">
      <c r="A137" s="26"/>
      <c r="B137" s="144"/>
      <c r="C137" s="158" t="s">
        <v>178</v>
      </c>
      <c r="D137" s="158" t="s">
        <v>169</v>
      </c>
      <c r="E137" s="159" t="s">
        <v>927</v>
      </c>
      <c r="F137" s="160" t="s">
        <v>997</v>
      </c>
      <c r="G137" s="161" t="s">
        <v>308</v>
      </c>
      <c r="H137" s="162">
        <v>2</v>
      </c>
      <c r="I137" s="162"/>
      <c r="J137" s="162">
        <f t="shared" si="0"/>
        <v>0</v>
      </c>
      <c r="K137" s="163"/>
      <c r="L137" s="164"/>
      <c r="M137" s="165" t="s">
        <v>1</v>
      </c>
      <c r="N137" s="166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195</v>
      </c>
      <c r="AT137" s="155" t="s">
        <v>169</v>
      </c>
      <c r="AU137" s="155" t="s">
        <v>146</v>
      </c>
      <c r="AY137" s="14" t="s">
        <v>139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146</v>
      </c>
      <c r="BK137" s="157">
        <f t="shared" si="9"/>
        <v>0</v>
      </c>
      <c r="BL137" s="14" t="s">
        <v>172</v>
      </c>
      <c r="BM137" s="155" t="s">
        <v>180</v>
      </c>
    </row>
    <row r="138" spans="1:65" s="2" customFormat="1" ht="16.5" customHeight="1">
      <c r="A138" s="26"/>
      <c r="B138" s="144"/>
      <c r="C138" s="145" t="s">
        <v>163</v>
      </c>
      <c r="D138" s="145" t="s">
        <v>141</v>
      </c>
      <c r="E138" s="146" t="s">
        <v>928</v>
      </c>
      <c r="F138" s="147" t="s">
        <v>929</v>
      </c>
      <c r="G138" s="148" t="s">
        <v>308</v>
      </c>
      <c r="H138" s="149">
        <v>6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35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172</v>
      </c>
      <c r="AT138" s="155" t="s">
        <v>141</v>
      </c>
      <c r="AU138" s="155" t="s">
        <v>146</v>
      </c>
      <c r="AY138" s="14" t="s">
        <v>139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146</v>
      </c>
      <c r="BK138" s="157">
        <f t="shared" si="9"/>
        <v>0</v>
      </c>
      <c r="BL138" s="14" t="s">
        <v>172</v>
      </c>
      <c r="BM138" s="155" t="s">
        <v>182</v>
      </c>
    </row>
    <row r="139" spans="1:65" s="2" customFormat="1" ht="24.15" customHeight="1">
      <c r="A139" s="26"/>
      <c r="B139" s="144"/>
      <c r="C139" s="158" t="s">
        <v>183</v>
      </c>
      <c r="D139" s="158" t="s">
        <v>169</v>
      </c>
      <c r="E139" s="159" t="s">
        <v>930</v>
      </c>
      <c r="F139" s="160" t="s">
        <v>998</v>
      </c>
      <c r="G139" s="161" t="s">
        <v>308</v>
      </c>
      <c r="H139" s="162">
        <v>6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35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195</v>
      </c>
      <c r="AT139" s="155" t="s">
        <v>169</v>
      </c>
      <c r="AU139" s="155" t="s">
        <v>146</v>
      </c>
      <c r="AY139" s="14" t="s">
        <v>139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146</v>
      </c>
      <c r="BK139" s="157">
        <f t="shared" si="9"/>
        <v>0</v>
      </c>
      <c r="BL139" s="14" t="s">
        <v>172</v>
      </c>
      <c r="BM139" s="155" t="s">
        <v>185</v>
      </c>
    </row>
    <row r="140" spans="1:65" s="2" customFormat="1" ht="37.950000000000003" customHeight="1">
      <c r="A140" s="26"/>
      <c r="B140" s="144"/>
      <c r="C140" s="158" t="s">
        <v>168</v>
      </c>
      <c r="D140" s="158" t="s">
        <v>169</v>
      </c>
      <c r="E140" s="159" t="s">
        <v>931</v>
      </c>
      <c r="F140" s="160" t="s">
        <v>999</v>
      </c>
      <c r="G140" s="161" t="s">
        <v>308</v>
      </c>
      <c r="H140" s="162">
        <v>1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35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195</v>
      </c>
      <c r="AT140" s="155" t="s">
        <v>169</v>
      </c>
      <c r="AU140" s="155" t="s">
        <v>146</v>
      </c>
      <c r="AY140" s="14" t="s">
        <v>139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146</v>
      </c>
      <c r="BK140" s="157">
        <f t="shared" si="9"/>
        <v>0</v>
      </c>
      <c r="BL140" s="14" t="s">
        <v>172</v>
      </c>
      <c r="BM140" s="155" t="s">
        <v>187</v>
      </c>
    </row>
    <row r="141" spans="1:65" s="2" customFormat="1" ht="16.5" customHeight="1">
      <c r="A141" s="26"/>
      <c r="B141" s="144"/>
      <c r="C141" s="145" t="s">
        <v>189</v>
      </c>
      <c r="D141" s="145" t="s">
        <v>141</v>
      </c>
      <c r="E141" s="146" t="s">
        <v>932</v>
      </c>
      <c r="F141" s="147" t="s">
        <v>933</v>
      </c>
      <c r="G141" s="148" t="s">
        <v>308</v>
      </c>
      <c r="H141" s="149">
        <v>3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172</v>
      </c>
      <c r="AT141" s="155" t="s">
        <v>141</v>
      </c>
      <c r="AU141" s="155" t="s">
        <v>146</v>
      </c>
      <c r="AY141" s="14" t="s">
        <v>139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146</v>
      </c>
      <c r="BK141" s="157">
        <f t="shared" si="9"/>
        <v>0</v>
      </c>
      <c r="BL141" s="14" t="s">
        <v>172</v>
      </c>
      <c r="BM141" s="155" t="s">
        <v>192</v>
      </c>
    </row>
    <row r="142" spans="1:65" s="2" customFormat="1" ht="21.75" customHeight="1">
      <c r="A142" s="26"/>
      <c r="B142" s="144"/>
      <c r="C142" s="158" t="s">
        <v>172</v>
      </c>
      <c r="D142" s="158" t="s">
        <v>169</v>
      </c>
      <c r="E142" s="159" t="s">
        <v>934</v>
      </c>
      <c r="F142" s="160" t="s">
        <v>1000</v>
      </c>
      <c r="G142" s="161" t="s">
        <v>308</v>
      </c>
      <c r="H142" s="162">
        <v>3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35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195</v>
      </c>
      <c r="AT142" s="155" t="s">
        <v>169</v>
      </c>
      <c r="AU142" s="155" t="s">
        <v>146</v>
      </c>
      <c r="AY142" s="14" t="s">
        <v>139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146</v>
      </c>
      <c r="BK142" s="157">
        <f t="shared" si="9"/>
        <v>0</v>
      </c>
      <c r="BL142" s="14" t="s">
        <v>172</v>
      </c>
      <c r="BM142" s="155" t="s">
        <v>195</v>
      </c>
    </row>
    <row r="143" spans="1:65" s="2" customFormat="1" ht="21.75" customHeight="1">
      <c r="A143" s="26"/>
      <c r="B143" s="144"/>
      <c r="C143" s="158" t="s">
        <v>196</v>
      </c>
      <c r="D143" s="158" t="s">
        <v>169</v>
      </c>
      <c r="E143" s="159" t="s">
        <v>935</v>
      </c>
      <c r="F143" s="160" t="s">
        <v>1001</v>
      </c>
      <c r="G143" s="161" t="s">
        <v>308</v>
      </c>
      <c r="H143" s="162">
        <v>3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35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195</v>
      </c>
      <c r="AT143" s="155" t="s">
        <v>169</v>
      </c>
      <c r="AU143" s="155" t="s">
        <v>146</v>
      </c>
      <c r="AY143" s="14" t="s">
        <v>139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146</v>
      </c>
      <c r="BK143" s="157">
        <f t="shared" si="9"/>
        <v>0</v>
      </c>
      <c r="BL143" s="14" t="s">
        <v>172</v>
      </c>
      <c r="BM143" s="155" t="s">
        <v>199</v>
      </c>
    </row>
    <row r="144" spans="1:65" s="2" customFormat="1" ht="38.4">
      <c r="A144" s="26"/>
      <c r="B144" s="27"/>
      <c r="C144" s="26"/>
      <c r="D144" s="171" t="s">
        <v>375</v>
      </c>
      <c r="E144" s="26"/>
      <c r="F144" s="172" t="s">
        <v>936</v>
      </c>
      <c r="G144" s="26"/>
      <c r="H144" s="26"/>
      <c r="I144" s="26"/>
      <c r="J144" s="26"/>
      <c r="K144" s="26"/>
      <c r="L144" s="27"/>
      <c r="M144" s="173"/>
      <c r="N144" s="174"/>
      <c r="O144" s="55"/>
      <c r="P144" s="55"/>
      <c r="Q144" s="55"/>
      <c r="R144" s="55"/>
      <c r="S144" s="55"/>
      <c r="T144" s="5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375</v>
      </c>
      <c r="AU144" s="14" t="s">
        <v>146</v>
      </c>
    </row>
    <row r="145" spans="1:65" s="2" customFormat="1" ht="16.5" customHeight="1">
      <c r="A145" s="26"/>
      <c r="B145" s="144"/>
      <c r="C145" s="145" t="s">
        <v>176</v>
      </c>
      <c r="D145" s="145" t="s">
        <v>141</v>
      </c>
      <c r="E145" s="146" t="s">
        <v>937</v>
      </c>
      <c r="F145" s="147" t="s">
        <v>938</v>
      </c>
      <c r="G145" s="148" t="s">
        <v>214</v>
      </c>
      <c r="H145" s="149">
        <v>1</v>
      </c>
      <c r="I145" s="149"/>
      <c r="J145" s="149">
        <f>ROUND(I145*H145,3)</f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172</v>
      </c>
      <c r="AT145" s="155" t="s">
        <v>141</v>
      </c>
      <c r="AU145" s="155" t="s">
        <v>146</v>
      </c>
      <c r="AY145" s="14" t="s">
        <v>139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146</v>
      </c>
      <c r="BK145" s="157">
        <f>ROUND(I145*H145,3)</f>
        <v>0</v>
      </c>
      <c r="BL145" s="14" t="s">
        <v>172</v>
      </c>
      <c r="BM145" s="155" t="s">
        <v>203</v>
      </c>
    </row>
    <row r="146" spans="1:65" s="2" customFormat="1" ht="24.15" customHeight="1">
      <c r="A146" s="26"/>
      <c r="B146" s="144"/>
      <c r="C146" s="145" t="s">
        <v>204</v>
      </c>
      <c r="D146" s="145" t="s">
        <v>141</v>
      </c>
      <c r="E146" s="146" t="s">
        <v>939</v>
      </c>
      <c r="F146" s="147" t="s">
        <v>940</v>
      </c>
      <c r="G146" s="148" t="s">
        <v>941</v>
      </c>
      <c r="H146" s="149">
        <v>80.44</v>
      </c>
      <c r="I146" s="149"/>
      <c r="J146" s="149">
        <f>ROUND(I146*H146,3)</f>
        <v>0</v>
      </c>
      <c r="K146" s="150"/>
      <c r="L146" s="27"/>
      <c r="M146" s="151" t="s">
        <v>1</v>
      </c>
      <c r="N146" s="152" t="s">
        <v>35</v>
      </c>
      <c r="O146" s="153">
        <v>0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172</v>
      </c>
      <c r="AT146" s="155" t="s">
        <v>141</v>
      </c>
      <c r="AU146" s="155" t="s">
        <v>146</v>
      </c>
      <c r="AY146" s="14" t="s">
        <v>139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146</v>
      </c>
      <c r="BK146" s="157">
        <f>ROUND(I146*H146,3)</f>
        <v>0</v>
      </c>
      <c r="BL146" s="14" t="s">
        <v>172</v>
      </c>
      <c r="BM146" s="155" t="s">
        <v>207</v>
      </c>
    </row>
    <row r="147" spans="1:65" s="12" customFormat="1" ht="25.95" customHeight="1">
      <c r="B147" s="132"/>
      <c r="D147" s="133" t="s">
        <v>68</v>
      </c>
      <c r="E147" s="134" t="s">
        <v>169</v>
      </c>
      <c r="F147" s="134" t="s">
        <v>270</v>
      </c>
      <c r="J147" s="135">
        <f>BK147</f>
        <v>0</v>
      </c>
      <c r="L147" s="132"/>
      <c r="M147" s="136"/>
      <c r="N147" s="137"/>
      <c r="O147" s="137"/>
      <c r="P147" s="138">
        <f>P148</f>
        <v>0</v>
      </c>
      <c r="Q147" s="137"/>
      <c r="R147" s="138">
        <f>R148</f>
        <v>0</v>
      </c>
      <c r="S147" s="137"/>
      <c r="T147" s="139">
        <f>T148</f>
        <v>0</v>
      </c>
      <c r="AR147" s="133" t="s">
        <v>150</v>
      </c>
      <c r="AT147" s="140" t="s">
        <v>68</v>
      </c>
      <c r="AU147" s="140" t="s">
        <v>69</v>
      </c>
      <c r="AY147" s="133" t="s">
        <v>139</v>
      </c>
      <c r="BK147" s="141">
        <f>BK148</f>
        <v>0</v>
      </c>
    </row>
    <row r="148" spans="1:65" s="12" customFormat="1" ht="22.95" customHeight="1">
      <c r="B148" s="132"/>
      <c r="D148" s="133" t="s">
        <v>68</v>
      </c>
      <c r="E148" s="142" t="s">
        <v>271</v>
      </c>
      <c r="F148" s="142" t="s">
        <v>272</v>
      </c>
      <c r="J148" s="143">
        <f>BK148</f>
        <v>0</v>
      </c>
      <c r="L148" s="132"/>
      <c r="M148" s="136"/>
      <c r="N148" s="137"/>
      <c r="O148" s="137"/>
      <c r="P148" s="138">
        <f>SUM(P149:P153)</f>
        <v>0</v>
      </c>
      <c r="Q148" s="137"/>
      <c r="R148" s="138">
        <f>SUM(R149:R153)</f>
        <v>0</v>
      </c>
      <c r="S148" s="137"/>
      <c r="T148" s="139">
        <f>SUM(T149:T153)</f>
        <v>0</v>
      </c>
      <c r="AR148" s="133" t="s">
        <v>150</v>
      </c>
      <c r="AT148" s="140" t="s">
        <v>68</v>
      </c>
      <c r="AU148" s="140" t="s">
        <v>77</v>
      </c>
      <c r="AY148" s="133" t="s">
        <v>139</v>
      </c>
      <c r="BK148" s="141">
        <f>SUM(BK149:BK153)</f>
        <v>0</v>
      </c>
    </row>
    <row r="149" spans="1:65" s="2" customFormat="1" ht="24.15" customHeight="1">
      <c r="A149" s="26"/>
      <c r="B149" s="144"/>
      <c r="C149" s="145" t="s">
        <v>7</v>
      </c>
      <c r="D149" s="145" t="s">
        <v>141</v>
      </c>
      <c r="E149" s="146" t="s">
        <v>942</v>
      </c>
      <c r="F149" s="147" t="s">
        <v>943</v>
      </c>
      <c r="G149" s="148" t="s">
        <v>214</v>
      </c>
      <c r="H149" s="149">
        <v>6</v>
      </c>
      <c r="I149" s="149"/>
      <c r="J149" s="149">
        <f>ROUND(I149*H149,3)</f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260</v>
      </c>
      <c r="AT149" s="155" t="s">
        <v>141</v>
      </c>
      <c r="AU149" s="155" t="s">
        <v>146</v>
      </c>
      <c r="AY149" s="14" t="s">
        <v>139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146</v>
      </c>
      <c r="BK149" s="157">
        <f>ROUND(I149*H149,3)</f>
        <v>0</v>
      </c>
      <c r="BL149" s="14" t="s">
        <v>260</v>
      </c>
      <c r="BM149" s="155" t="s">
        <v>210</v>
      </c>
    </row>
    <row r="150" spans="1:65" s="2" customFormat="1" ht="24.15" customHeight="1">
      <c r="A150" s="26"/>
      <c r="B150" s="144"/>
      <c r="C150" s="145" t="s">
        <v>211</v>
      </c>
      <c r="D150" s="145" t="s">
        <v>141</v>
      </c>
      <c r="E150" s="146" t="s">
        <v>944</v>
      </c>
      <c r="F150" s="147" t="s">
        <v>945</v>
      </c>
      <c r="G150" s="148" t="s">
        <v>214</v>
      </c>
      <c r="H150" s="149">
        <v>6</v>
      </c>
      <c r="I150" s="149"/>
      <c r="J150" s="149">
        <f>ROUND(I150*H150,3)</f>
        <v>0</v>
      </c>
      <c r="K150" s="150"/>
      <c r="L150" s="27"/>
      <c r="M150" s="151" t="s">
        <v>1</v>
      </c>
      <c r="N150" s="152" t="s">
        <v>35</v>
      </c>
      <c r="O150" s="153">
        <v>0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260</v>
      </c>
      <c r="AT150" s="155" t="s">
        <v>141</v>
      </c>
      <c r="AU150" s="155" t="s">
        <v>146</v>
      </c>
      <c r="AY150" s="14" t="s">
        <v>139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146</v>
      </c>
      <c r="BK150" s="157">
        <f>ROUND(I150*H150,3)</f>
        <v>0</v>
      </c>
      <c r="BL150" s="14" t="s">
        <v>260</v>
      </c>
      <c r="BM150" s="155" t="s">
        <v>215</v>
      </c>
    </row>
    <row r="151" spans="1:65" s="2" customFormat="1" ht="16.5" customHeight="1">
      <c r="A151" s="26"/>
      <c r="B151" s="144"/>
      <c r="C151" s="145" t="s">
        <v>180</v>
      </c>
      <c r="D151" s="145" t="s">
        <v>141</v>
      </c>
      <c r="E151" s="146" t="s">
        <v>946</v>
      </c>
      <c r="F151" s="147" t="s">
        <v>947</v>
      </c>
      <c r="G151" s="148" t="s">
        <v>214</v>
      </c>
      <c r="H151" s="149">
        <v>1</v>
      </c>
      <c r="I151" s="149"/>
      <c r="J151" s="149">
        <f>ROUND(I151*H151,3)</f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260</v>
      </c>
      <c r="AT151" s="155" t="s">
        <v>141</v>
      </c>
      <c r="AU151" s="155" t="s">
        <v>146</v>
      </c>
      <c r="AY151" s="14" t="s">
        <v>139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146</v>
      </c>
      <c r="BK151" s="157">
        <f>ROUND(I151*H151,3)</f>
        <v>0</v>
      </c>
      <c r="BL151" s="14" t="s">
        <v>260</v>
      </c>
      <c r="BM151" s="155" t="s">
        <v>218</v>
      </c>
    </row>
    <row r="152" spans="1:65" s="2" customFormat="1" ht="24.15" customHeight="1">
      <c r="A152" s="26"/>
      <c r="B152" s="144"/>
      <c r="C152" s="145" t="s">
        <v>219</v>
      </c>
      <c r="D152" s="145" t="s">
        <v>141</v>
      </c>
      <c r="E152" s="146" t="s">
        <v>948</v>
      </c>
      <c r="F152" s="147" t="s">
        <v>949</v>
      </c>
      <c r="G152" s="148" t="s">
        <v>214</v>
      </c>
      <c r="H152" s="149">
        <v>6</v>
      </c>
      <c r="I152" s="149"/>
      <c r="J152" s="149">
        <f>ROUND(I152*H152,3)</f>
        <v>0</v>
      </c>
      <c r="K152" s="150"/>
      <c r="L152" s="27"/>
      <c r="M152" s="151" t="s">
        <v>1</v>
      </c>
      <c r="N152" s="152" t="s">
        <v>35</v>
      </c>
      <c r="O152" s="153">
        <v>0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260</v>
      </c>
      <c r="AT152" s="155" t="s">
        <v>141</v>
      </c>
      <c r="AU152" s="155" t="s">
        <v>146</v>
      </c>
      <c r="AY152" s="14" t="s">
        <v>139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146</v>
      </c>
      <c r="BK152" s="157">
        <f>ROUND(I152*H152,3)</f>
        <v>0</v>
      </c>
      <c r="BL152" s="14" t="s">
        <v>260</v>
      </c>
      <c r="BM152" s="155" t="s">
        <v>222</v>
      </c>
    </row>
    <row r="153" spans="1:65" s="2" customFormat="1" ht="21.75" customHeight="1">
      <c r="A153" s="26"/>
      <c r="B153" s="144"/>
      <c r="C153" s="145" t="s">
        <v>182</v>
      </c>
      <c r="D153" s="145" t="s">
        <v>141</v>
      </c>
      <c r="E153" s="146" t="s">
        <v>950</v>
      </c>
      <c r="F153" s="147" t="s">
        <v>951</v>
      </c>
      <c r="G153" s="148" t="s">
        <v>214</v>
      </c>
      <c r="H153" s="149">
        <v>1</v>
      </c>
      <c r="I153" s="149"/>
      <c r="J153" s="149">
        <f>ROUND(I153*H153,3)</f>
        <v>0</v>
      </c>
      <c r="K153" s="150"/>
      <c r="L153" s="27"/>
      <c r="M153" s="167" t="s">
        <v>1</v>
      </c>
      <c r="N153" s="168" t="s">
        <v>35</v>
      </c>
      <c r="O153" s="169">
        <v>0</v>
      </c>
      <c r="P153" s="169">
        <f>O153*H153</f>
        <v>0</v>
      </c>
      <c r="Q153" s="169">
        <v>0</v>
      </c>
      <c r="R153" s="169">
        <f>Q153*H153</f>
        <v>0</v>
      </c>
      <c r="S153" s="169">
        <v>0</v>
      </c>
      <c r="T153" s="170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260</v>
      </c>
      <c r="AT153" s="155" t="s">
        <v>141</v>
      </c>
      <c r="AU153" s="155" t="s">
        <v>146</v>
      </c>
      <c r="AY153" s="14" t="s">
        <v>139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146</v>
      </c>
      <c r="BK153" s="157">
        <f>ROUND(I153*H153,3)</f>
        <v>0</v>
      </c>
      <c r="BL153" s="14" t="s">
        <v>260</v>
      </c>
      <c r="BM153" s="155" t="s">
        <v>226</v>
      </c>
    </row>
    <row r="154" spans="1:65" s="2" customFormat="1" ht="6.9" customHeight="1">
      <c r="A154" s="26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27"/>
      <c r="M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</row>
  </sheetData>
  <autoFilter ref="C121:K153" xr:uid="{00000000-0009-0000-0000-000008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01 - Zateplenie fasády</vt:lpstr>
      <vt:lpstr>01a - Výmena výplňových k...</vt:lpstr>
      <vt:lpstr>01b - Zateplenie stropnej...</vt:lpstr>
      <vt:lpstr>01c - Ostatné - neoprávne...</vt:lpstr>
      <vt:lpstr>02 - Vykurovanie</vt:lpstr>
      <vt:lpstr>03 - ELI</vt:lpstr>
      <vt:lpstr>04 - Fotovoltický lokálny...</vt:lpstr>
      <vt:lpstr>03a - VZT</vt:lpstr>
      <vt:lpstr>05 - Nabíjačka</vt:lpstr>
      <vt:lpstr>06 - Bleskozvod</vt:lpstr>
      <vt:lpstr>'01 - Zateplenie fasády'!Názvy_tlače</vt:lpstr>
      <vt:lpstr>'01a - Výmena výplňových k...'!Názvy_tlače</vt:lpstr>
      <vt:lpstr>'01b - Zateplenie stropnej...'!Názvy_tlače</vt:lpstr>
      <vt:lpstr>'01c - Ostatné - neoprávne...'!Názvy_tlače</vt:lpstr>
      <vt:lpstr>'02 - Vykurovanie'!Názvy_tlače</vt:lpstr>
      <vt:lpstr>'03 - ELI'!Názvy_tlače</vt:lpstr>
      <vt:lpstr>'03a - VZT'!Názvy_tlače</vt:lpstr>
      <vt:lpstr>'04 - Fotovoltický lokálny...'!Názvy_tlače</vt:lpstr>
      <vt:lpstr>'05 - Nabíjačka'!Názvy_tlače</vt:lpstr>
      <vt:lpstr>'06 - Bleskozvod'!Názvy_tlače</vt:lpstr>
      <vt:lpstr>'Rekapitulácia stavby'!Názvy_tlače</vt:lpstr>
      <vt:lpstr>'01 - Zateplenie fasády'!Oblasť_tlače</vt:lpstr>
      <vt:lpstr>'01a - Výmena výplňových k...'!Oblasť_tlače</vt:lpstr>
      <vt:lpstr>'01b - Zateplenie stropnej...'!Oblasť_tlače</vt:lpstr>
      <vt:lpstr>'01c - Ostatné - neoprávne...'!Oblasť_tlače</vt:lpstr>
      <vt:lpstr>'02 - Vykurovanie'!Oblasť_tlače</vt:lpstr>
      <vt:lpstr>'03 - ELI'!Oblasť_tlače</vt:lpstr>
      <vt:lpstr>'03a - VZT'!Oblasť_tlače</vt:lpstr>
      <vt:lpstr>'04 - Fotovoltický lokálny...'!Oblasť_tlače</vt:lpstr>
      <vt:lpstr>'05 - Nabíjačka'!Oblasť_tlače</vt:lpstr>
      <vt:lpstr>'06 - Bleskozvod'!Oblasť_tlače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SERPENT\Admin</dc:creator>
  <cp:lastModifiedBy>KPA Acer-ntb</cp:lastModifiedBy>
  <dcterms:created xsi:type="dcterms:W3CDTF">2021-12-08T17:37:32Z</dcterms:created>
  <dcterms:modified xsi:type="dcterms:W3CDTF">2021-12-09T18:07:19Z</dcterms:modified>
</cp:coreProperties>
</file>