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bojnakova\Desktop\ROZPOCTY BHK\Blok HK\"/>
    </mc:Choice>
  </mc:AlternateContent>
  <xr:revisionPtr revIDLastSave="0" documentId="13_ncr:1_{AD74AFC4-CEF5-4CDE-B58D-E13C38250C30}" xr6:coauthVersionLast="46" xr6:coauthVersionMax="47" xr10:uidLastSave="{00000000-0000-0000-0000-000000000000}"/>
  <bookViews>
    <workbookView xWindow="10740" yWindow="0" windowWidth="23520" windowHeight="20790" xr2:uid="{00000000-000D-0000-FFFF-FFFF00000000}"/>
  </bookViews>
  <sheets>
    <sheet name="Rekapitulácia stavby" sheetId="1" r:id="rId1"/>
    <sheet name="SO02 - AD blok H" sheetId="3" r:id="rId2"/>
    <sheet name="SO03 - AD blok K" sheetId="4" r:id="rId3"/>
    <sheet name="povHK - Projekt organizác..." sheetId="6" r:id="rId4"/>
  </sheets>
  <definedNames>
    <definedName name="_xlnm._FilterDatabase" localSheetId="3" hidden="1">'povHK - Projekt organizác...'!$C$125:$K$185</definedName>
    <definedName name="_xlnm._FilterDatabase" localSheetId="1" hidden="1">'SO02 - AD blok H'!$C$150:$K$597</definedName>
    <definedName name="_xlnm._FilterDatabase" localSheetId="2" hidden="1">'SO03 - AD blok K'!$C$146:$K$476</definedName>
    <definedName name="_xlnm.Print_Titles" localSheetId="3">'povHK - Projekt organizác...'!$125:$125</definedName>
    <definedName name="_xlnm.Print_Titles" localSheetId="0">'Rekapitulácia stavby'!$92:$92</definedName>
    <definedName name="_xlnm.Print_Titles" localSheetId="1">'SO02 - AD blok H'!$150:$150</definedName>
    <definedName name="_xlnm.Print_Titles" localSheetId="2">'SO03 - AD blok K'!$146:$146</definedName>
    <definedName name="_xlnm.Print_Area" localSheetId="3">'povHK - Projekt organizác...'!$C$4:$J$76,'povHK - Projekt organizác...'!$C$82:$J$107,'povHK - Projekt organizác...'!$C$113:$J$185</definedName>
    <definedName name="_xlnm.Print_Area" localSheetId="0">'Rekapitulácia stavby'!$D$4:$AO$76,'Rekapitulácia stavby'!$C$82:$AQ$98</definedName>
    <definedName name="_xlnm.Print_Area" localSheetId="1">'SO02 - AD blok H'!$C$4:$J$76,'SO02 - AD blok H'!$C$82:$J$132,'SO02 - AD blok H'!$C$138:$J$597</definedName>
    <definedName name="_xlnm.Print_Area" localSheetId="2">'SO03 - AD blok K'!$C$4:$J$76,'SO03 - AD blok K'!$C$82:$J$128,'SO03 - AD blok K'!$C$134:$J$476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4" i="4" l="1"/>
  <c r="J37" i="6" l="1"/>
  <c r="J36" i="6"/>
  <c r="AY97" i="1" s="1"/>
  <c r="J35" i="6"/>
  <c r="AX97" i="1" s="1"/>
  <c r="BI185" i="6"/>
  <c r="BH185" i="6"/>
  <c r="BG185" i="6"/>
  <c r="BE185" i="6"/>
  <c r="BK185" i="6"/>
  <c r="J185" i="6" s="1"/>
  <c r="BF185" i="6" s="1"/>
  <c r="BI183" i="6"/>
  <c r="BH183" i="6"/>
  <c r="BG183" i="6"/>
  <c r="BE183" i="6"/>
  <c r="T183" i="6"/>
  <c r="T182" i="6" s="1"/>
  <c r="R183" i="6"/>
  <c r="R182" i="6" s="1"/>
  <c r="P183" i="6"/>
  <c r="P182" i="6" s="1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J123" i="6"/>
  <c r="J122" i="6"/>
  <c r="F122" i="6"/>
  <c r="F120" i="6"/>
  <c r="E118" i="6"/>
  <c r="J92" i="6"/>
  <c r="J91" i="6"/>
  <c r="F91" i="6"/>
  <c r="F89" i="6"/>
  <c r="E87" i="6"/>
  <c r="J18" i="6"/>
  <c r="E18" i="6"/>
  <c r="F123" i="6" s="1"/>
  <c r="J17" i="6"/>
  <c r="J12" i="6"/>
  <c r="J120" i="6" s="1"/>
  <c r="E7" i="6"/>
  <c r="E116" i="6" s="1"/>
  <c r="J37" i="4"/>
  <c r="J36" i="4"/>
  <c r="AY96" i="1" s="1"/>
  <c r="J35" i="4"/>
  <c r="AX96" i="1" s="1"/>
  <c r="BI476" i="4"/>
  <c r="BH476" i="4"/>
  <c r="BG476" i="4"/>
  <c r="BE476" i="4"/>
  <c r="BK476" i="4"/>
  <c r="J476" i="4" s="1"/>
  <c r="BF476" i="4" s="1"/>
  <c r="BI474" i="4"/>
  <c r="BH474" i="4"/>
  <c r="BG474" i="4"/>
  <c r="BE474" i="4"/>
  <c r="T474" i="4"/>
  <c r="R474" i="4"/>
  <c r="P474" i="4"/>
  <c r="BI473" i="4"/>
  <c r="BH473" i="4"/>
  <c r="BG473" i="4"/>
  <c r="BE473" i="4"/>
  <c r="T473" i="4"/>
  <c r="R473" i="4"/>
  <c r="P473" i="4"/>
  <c r="BI472" i="4"/>
  <c r="BH472" i="4"/>
  <c r="BG472" i="4"/>
  <c r="BE472" i="4"/>
  <c r="T472" i="4"/>
  <c r="R472" i="4"/>
  <c r="P472" i="4"/>
  <c r="BI470" i="4"/>
  <c r="BH470" i="4"/>
  <c r="BG470" i="4"/>
  <c r="BE470" i="4"/>
  <c r="T470" i="4"/>
  <c r="R470" i="4"/>
  <c r="P470" i="4"/>
  <c r="BI469" i="4"/>
  <c r="BH469" i="4"/>
  <c r="BG469" i="4"/>
  <c r="BE469" i="4"/>
  <c r="T469" i="4"/>
  <c r="R469" i="4"/>
  <c r="P469" i="4"/>
  <c r="BI468" i="4"/>
  <c r="BH468" i="4"/>
  <c r="BG468" i="4"/>
  <c r="BE468" i="4"/>
  <c r="T468" i="4"/>
  <c r="R468" i="4"/>
  <c r="P468" i="4"/>
  <c r="BI467" i="4"/>
  <c r="BH467" i="4"/>
  <c r="BG467" i="4"/>
  <c r="BE467" i="4"/>
  <c r="T467" i="4"/>
  <c r="R467" i="4"/>
  <c r="P467" i="4"/>
  <c r="BI466" i="4"/>
  <c r="BH466" i="4"/>
  <c r="BG466" i="4"/>
  <c r="BE466" i="4"/>
  <c r="T466" i="4"/>
  <c r="R466" i="4"/>
  <c r="P466" i="4"/>
  <c r="BI465" i="4"/>
  <c r="BH465" i="4"/>
  <c r="BG465" i="4"/>
  <c r="BE465" i="4"/>
  <c r="T465" i="4"/>
  <c r="R465" i="4"/>
  <c r="P465" i="4"/>
  <c r="BI464" i="4"/>
  <c r="BH464" i="4"/>
  <c r="BG464" i="4"/>
  <c r="BE464" i="4"/>
  <c r="T464" i="4"/>
  <c r="R464" i="4"/>
  <c r="P464" i="4"/>
  <c r="BI463" i="4"/>
  <c r="BH463" i="4"/>
  <c r="BG463" i="4"/>
  <c r="BE463" i="4"/>
  <c r="T463" i="4"/>
  <c r="R463" i="4"/>
  <c r="P463" i="4"/>
  <c r="BI462" i="4"/>
  <c r="BH462" i="4"/>
  <c r="BG462" i="4"/>
  <c r="BE462" i="4"/>
  <c r="T462" i="4"/>
  <c r="R462" i="4"/>
  <c r="P462" i="4"/>
  <c r="BI461" i="4"/>
  <c r="BH461" i="4"/>
  <c r="BG461" i="4"/>
  <c r="BE461" i="4"/>
  <c r="T461" i="4"/>
  <c r="R461" i="4"/>
  <c r="P461" i="4"/>
  <c r="BI460" i="4"/>
  <c r="BH460" i="4"/>
  <c r="BG460" i="4"/>
  <c r="BE460" i="4"/>
  <c r="T460" i="4"/>
  <c r="R460" i="4"/>
  <c r="P460" i="4"/>
  <c r="BI459" i="4"/>
  <c r="BH459" i="4"/>
  <c r="BG459" i="4"/>
  <c r="BE459" i="4"/>
  <c r="T459" i="4"/>
  <c r="R459" i="4"/>
  <c r="P459" i="4"/>
  <c r="BI458" i="4"/>
  <c r="BH458" i="4"/>
  <c r="BG458" i="4"/>
  <c r="BE458" i="4"/>
  <c r="T458" i="4"/>
  <c r="R458" i="4"/>
  <c r="P458" i="4"/>
  <c r="BI457" i="4"/>
  <c r="BH457" i="4"/>
  <c r="BG457" i="4"/>
  <c r="BE457" i="4"/>
  <c r="T457" i="4"/>
  <c r="R457" i="4"/>
  <c r="P457" i="4"/>
  <c r="BI456" i="4"/>
  <c r="BH456" i="4"/>
  <c r="BG456" i="4"/>
  <c r="BE456" i="4"/>
  <c r="T456" i="4"/>
  <c r="R456" i="4"/>
  <c r="P456" i="4"/>
  <c r="BI455" i="4"/>
  <c r="BH455" i="4"/>
  <c r="BG455" i="4"/>
  <c r="BE455" i="4"/>
  <c r="T455" i="4"/>
  <c r="R455" i="4"/>
  <c r="P455" i="4"/>
  <c r="BI454" i="4"/>
  <c r="BH454" i="4"/>
  <c r="BG454" i="4"/>
  <c r="BE454" i="4"/>
  <c r="T454" i="4"/>
  <c r="R454" i="4"/>
  <c r="P454" i="4"/>
  <c r="BI453" i="4"/>
  <c r="BH453" i="4"/>
  <c r="BG453" i="4"/>
  <c r="BE453" i="4"/>
  <c r="T453" i="4"/>
  <c r="R453" i="4"/>
  <c r="P453" i="4"/>
  <c r="BI452" i="4"/>
  <c r="BH452" i="4"/>
  <c r="BG452" i="4"/>
  <c r="BE452" i="4"/>
  <c r="T452" i="4"/>
  <c r="R452" i="4"/>
  <c r="P452" i="4"/>
  <c r="BI451" i="4"/>
  <c r="BH451" i="4"/>
  <c r="BG451" i="4"/>
  <c r="BE451" i="4"/>
  <c r="T451" i="4"/>
  <c r="R451" i="4"/>
  <c r="P451" i="4"/>
  <c r="BI450" i="4"/>
  <c r="BH450" i="4"/>
  <c r="BG450" i="4"/>
  <c r="BE450" i="4"/>
  <c r="T450" i="4"/>
  <c r="R450" i="4"/>
  <c r="P450" i="4"/>
  <c r="BI449" i="4"/>
  <c r="BH449" i="4"/>
  <c r="BG449" i="4"/>
  <c r="BE449" i="4"/>
  <c r="T449" i="4"/>
  <c r="R449" i="4"/>
  <c r="P449" i="4"/>
  <c r="BI448" i="4"/>
  <c r="BH448" i="4"/>
  <c r="BG448" i="4"/>
  <c r="BE448" i="4"/>
  <c r="T448" i="4"/>
  <c r="R448" i="4"/>
  <c r="P448" i="4"/>
  <c r="BI447" i="4"/>
  <c r="BH447" i="4"/>
  <c r="BG447" i="4"/>
  <c r="BE447" i="4"/>
  <c r="T447" i="4"/>
  <c r="R447" i="4"/>
  <c r="P447" i="4"/>
  <c r="BI446" i="4"/>
  <c r="BH446" i="4"/>
  <c r="BG446" i="4"/>
  <c r="BE446" i="4"/>
  <c r="T446" i="4"/>
  <c r="R446" i="4"/>
  <c r="P446" i="4"/>
  <c r="BI445" i="4"/>
  <c r="BH445" i="4"/>
  <c r="BG445" i="4"/>
  <c r="BE445" i="4"/>
  <c r="T445" i="4"/>
  <c r="R445" i="4"/>
  <c r="P445" i="4"/>
  <c r="BI444" i="4"/>
  <c r="BH444" i="4"/>
  <c r="BG444" i="4"/>
  <c r="BE444" i="4"/>
  <c r="T444" i="4"/>
  <c r="R444" i="4"/>
  <c r="P444" i="4"/>
  <c r="BI443" i="4"/>
  <c r="BH443" i="4"/>
  <c r="BG443" i="4"/>
  <c r="BE443" i="4"/>
  <c r="T443" i="4"/>
  <c r="R443" i="4"/>
  <c r="P443" i="4"/>
  <c r="BI442" i="4"/>
  <c r="BH442" i="4"/>
  <c r="BG442" i="4"/>
  <c r="BE442" i="4"/>
  <c r="T442" i="4"/>
  <c r="R442" i="4"/>
  <c r="P442" i="4"/>
  <c r="BI441" i="4"/>
  <c r="BH441" i="4"/>
  <c r="BG441" i="4"/>
  <c r="BE441" i="4"/>
  <c r="T441" i="4"/>
  <c r="R441" i="4"/>
  <c r="P441" i="4"/>
  <c r="BI440" i="4"/>
  <c r="BH440" i="4"/>
  <c r="BG440" i="4"/>
  <c r="BE440" i="4"/>
  <c r="T440" i="4"/>
  <c r="R440" i="4"/>
  <c r="P440" i="4"/>
  <c r="BI439" i="4"/>
  <c r="BH439" i="4"/>
  <c r="BG439" i="4"/>
  <c r="BE439" i="4"/>
  <c r="T439" i="4"/>
  <c r="R439" i="4"/>
  <c r="P439" i="4"/>
  <c r="BI438" i="4"/>
  <c r="BH438" i="4"/>
  <c r="BG438" i="4"/>
  <c r="BE438" i="4"/>
  <c r="T438" i="4"/>
  <c r="R438" i="4"/>
  <c r="P438" i="4"/>
  <c r="BI437" i="4"/>
  <c r="BH437" i="4"/>
  <c r="BG437" i="4"/>
  <c r="BE437" i="4"/>
  <c r="T437" i="4"/>
  <c r="R437" i="4"/>
  <c r="P437" i="4"/>
  <c r="BI436" i="4"/>
  <c r="BH436" i="4"/>
  <c r="BG436" i="4"/>
  <c r="BE436" i="4"/>
  <c r="T436" i="4"/>
  <c r="R436" i="4"/>
  <c r="P436" i="4"/>
  <c r="BI435" i="4"/>
  <c r="BH435" i="4"/>
  <c r="BG435" i="4"/>
  <c r="BE435" i="4"/>
  <c r="T435" i="4"/>
  <c r="R435" i="4"/>
  <c r="P435" i="4"/>
  <c r="BI434" i="4"/>
  <c r="BH434" i="4"/>
  <c r="BG434" i="4"/>
  <c r="BE434" i="4"/>
  <c r="T434" i="4"/>
  <c r="R434" i="4"/>
  <c r="P434" i="4"/>
  <c r="BI433" i="4"/>
  <c r="BH433" i="4"/>
  <c r="BG433" i="4"/>
  <c r="BE433" i="4"/>
  <c r="T433" i="4"/>
  <c r="R433" i="4"/>
  <c r="P433" i="4"/>
  <c r="BI430" i="4"/>
  <c r="BH430" i="4"/>
  <c r="BG430" i="4"/>
  <c r="BE430" i="4"/>
  <c r="T430" i="4"/>
  <c r="R430" i="4"/>
  <c r="P430" i="4"/>
  <c r="BI429" i="4"/>
  <c r="BH429" i="4"/>
  <c r="BG429" i="4"/>
  <c r="BE429" i="4"/>
  <c r="T429" i="4"/>
  <c r="R429" i="4"/>
  <c r="P429" i="4"/>
  <c r="BI428" i="4"/>
  <c r="BH428" i="4"/>
  <c r="BG428" i="4"/>
  <c r="BE428" i="4"/>
  <c r="T428" i="4"/>
  <c r="R428" i="4"/>
  <c r="P428" i="4"/>
  <c r="BI427" i="4"/>
  <c r="BH427" i="4"/>
  <c r="BG427" i="4"/>
  <c r="BE427" i="4"/>
  <c r="T427" i="4"/>
  <c r="R427" i="4"/>
  <c r="P427" i="4"/>
  <c r="BI426" i="4"/>
  <c r="BH426" i="4"/>
  <c r="BG426" i="4"/>
  <c r="BE426" i="4"/>
  <c r="T426" i="4"/>
  <c r="R426" i="4"/>
  <c r="P426" i="4"/>
  <c r="BI424" i="4"/>
  <c r="BH424" i="4"/>
  <c r="BG424" i="4"/>
  <c r="BE424" i="4"/>
  <c r="T424" i="4"/>
  <c r="R424" i="4"/>
  <c r="P424" i="4"/>
  <c r="BI423" i="4"/>
  <c r="BH423" i="4"/>
  <c r="BG423" i="4"/>
  <c r="BE423" i="4"/>
  <c r="T423" i="4"/>
  <c r="R423" i="4"/>
  <c r="P423" i="4"/>
  <c r="BI422" i="4"/>
  <c r="BH422" i="4"/>
  <c r="BG422" i="4"/>
  <c r="BE422" i="4"/>
  <c r="T422" i="4"/>
  <c r="R422" i="4"/>
  <c r="P422" i="4"/>
  <c r="BI421" i="4"/>
  <c r="BH421" i="4"/>
  <c r="BG421" i="4"/>
  <c r="BE421" i="4"/>
  <c r="T421" i="4"/>
  <c r="R421" i="4"/>
  <c r="P421" i="4"/>
  <c r="BI419" i="4"/>
  <c r="BH419" i="4"/>
  <c r="BG419" i="4"/>
  <c r="BE419" i="4"/>
  <c r="T419" i="4"/>
  <c r="R419" i="4"/>
  <c r="P419" i="4"/>
  <c r="BI418" i="4"/>
  <c r="BH418" i="4"/>
  <c r="BG418" i="4"/>
  <c r="BE418" i="4"/>
  <c r="T418" i="4"/>
  <c r="R418" i="4"/>
  <c r="P418" i="4"/>
  <c r="BI417" i="4"/>
  <c r="BH417" i="4"/>
  <c r="BG417" i="4"/>
  <c r="BE417" i="4"/>
  <c r="T417" i="4"/>
  <c r="R417" i="4"/>
  <c r="P417" i="4"/>
  <c r="BI416" i="4"/>
  <c r="BH416" i="4"/>
  <c r="BG416" i="4"/>
  <c r="BE416" i="4"/>
  <c r="T416" i="4"/>
  <c r="R416" i="4"/>
  <c r="P416" i="4"/>
  <c r="BI415" i="4"/>
  <c r="BH415" i="4"/>
  <c r="BG415" i="4"/>
  <c r="BE415" i="4"/>
  <c r="T415" i="4"/>
  <c r="R415" i="4"/>
  <c r="P415" i="4"/>
  <c r="BI414" i="4"/>
  <c r="BH414" i="4"/>
  <c r="BG414" i="4"/>
  <c r="BE414" i="4"/>
  <c r="T414" i="4"/>
  <c r="R414" i="4"/>
  <c r="P414" i="4"/>
  <c r="BI413" i="4"/>
  <c r="BH413" i="4"/>
  <c r="BG413" i="4"/>
  <c r="BE413" i="4"/>
  <c r="T413" i="4"/>
  <c r="R413" i="4"/>
  <c r="P413" i="4"/>
  <c r="BI412" i="4"/>
  <c r="BH412" i="4"/>
  <c r="BG412" i="4"/>
  <c r="BE412" i="4"/>
  <c r="T412" i="4"/>
  <c r="R412" i="4"/>
  <c r="P412" i="4"/>
  <c r="BI410" i="4"/>
  <c r="BH410" i="4"/>
  <c r="BG410" i="4"/>
  <c r="BE410" i="4"/>
  <c r="T410" i="4"/>
  <c r="R410" i="4"/>
  <c r="P410" i="4"/>
  <c r="BI409" i="4"/>
  <c r="BH409" i="4"/>
  <c r="BG409" i="4"/>
  <c r="BE409" i="4"/>
  <c r="T409" i="4"/>
  <c r="R409" i="4"/>
  <c r="P409" i="4"/>
  <c r="BI408" i="4"/>
  <c r="BH408" i="4"/>
  <c r="BG408" i="4"/>
  <c r="BE408" i="4"/>
  <c r="T408" i="4"/>
  <c r="R408" i="4"/>
  <c r="P408" i="4"/>
  <c r="BI407" i="4"/>
  <c r="BH407" i="4"/>
  <c r="BG407" i="4"/>
  <c r="BE407" i="4"/>
  <c r="T407" i="4"/>
  <c r="R407" i="4"/>
  <c r="P407" i="4"/>
  <c r="BI406" i="4"/>
  <c r="BH406" i="4"/>
  <c r="BG406" i="4"/>
  <c r="BE406" i="4"/>
  <c r="T406" i="4"/>
  <c r="R406" i="4"/>
  <c r="P406" i="4"/>
  <c r="BI405" i="4"/>
  <c r="BH405" i="4"/>
  <c r="BG405" i="4"/>
  <c r="BE405" i="4"/>
  <c r="T405" i="4"/>
  <c r="R405" i="4"/>
  <c r="P405" i="4"/>
  <c r="BI403" i="4"/>
  <c r="BH403" i="4"/>
  <c r="BG403" i="4"/>
  <c r="BE403" i="4"/>
  <c r="T403" i="4"/>
  <c r="R403" i="4"/>
  <c r="P403" i="4"/>
  <c r="BI402" i="4"/>
  <c r="BH402" i="4"/>
  <c r="BG402" i="4"/>
  <c r="BE402" i="4"/>
  <c r="T402" i="4"/>
  <c r="R402" i="4"/>
  <c r="P402" i="4"/>
  <c r="BI401" i="4"/>
  <c r="BH401" i="4"/>
  <c r="BG401" i="4"/>
  <c r="BE401" i="4"/>
  <c r="T401" i="4"/>
  <c r="R401" i="4"/>
  <c r="P401" i="4"/>
  <c r="BI400" i="4"/>
  <c r="BH400" i="4"/>
  <c r="BG400" i="4"/>
  <c r="BE400" i="4"/>
  <c r="T400" i="4"/>
  <c r="R400" i="4"/>
  <c r="P400" i="4"/>
  <c r="BI399" i="4"/>
  <c r="BH399" i="4"/>
  <c r="BG399" i="4"/>
  <c r="BE399" i="4"/>
  <c r="T399" i="4"/>
  <c r="R399" i="4"/>
  <c r="P399" i="4"/>
  <c r="BI398" i="4"/>
  <c r="BH398" i="4"/>
  <c r="BG398" i="4"/>
  <c r="BE398" i="4"/>
  <c r="T398" i="4"/>
  <c r="R398" i="4"/>
  <c r="P398" i="4"/>
  <c r="BI396" i="4"/>
  <c r="BH396" i="4"/>
  <c r="BG396" i="4"/>
  <c r="BE396" i="4"/>
  <c r="T396" i="4"/>
  <c r="R396" i="4"/>
  <c r="P396" i="4"/>
  <c r="BI395" i="4"/>
  <c r="BH395" i="4"/>
  <c r="BG395" i="4"/>
  <c r="BE395" i="4"/>
  <c r="T395" i="4"/>
  <c r="R395" i="4"/>
  <c r="P395" i="4"/>
  <c r="BI394" i="4"/>
  <c r="BH394" i="4"/>
  <c r="BG394" i="4"/>
  <c r="BE394" i="4"/>
  <c r="T394" i="4"/>
  <c r="R394" i="4"/>
  <c r="P394" i="4"/>
  <c r="BI393" i="4"/>
  <c r="BH393" i="4"/>
  <c r="BG393" i="4"/>
  <c r="BE393" i="4"/>
  <c r="T393" i="4"/>
  <c r="R393" i="4"/>
  <c r="P393" i="4"/>
  <c r="BI392" i="4"/>
  <c r="BH392" i="4"/>
  <c r="BG392" i="4"/>
  <c r="BE392" i="4"/>
  <c r="T392" i="4"/>
  <c r="R392" i="4"/>
  <c r="P392" i="4"/>
  <c r="BI391" i="4"/>
  <c r="BH391" i="4"/>
  <c r="BG391" i="4"/>
  <c r="BE391" i="4"/>
  <c r="T391" i="4"/>
  <c r="R391" i="4"/>
  <c r="P391" i="4"/>
  <c r="BI390" i="4"/>
  <c r="BH390" i="4"/>
  <c r="BG390" i="4"/>
  <c r="BE390" i="4"/>
  <c r="T390" i="4"/>
  <c r="R390" i="4"/>
  <c r="P390" i="4"/>
  <c r="BI389" i="4"/>
  <c r="BH389" i="4"/>
  <c r="BG389" i="4"/>
  <c r="BE389" i="4"/>
  <c r="T389" i="4"/>
  <c r="R389" i="4"/>
  <c r="P389" i="4"/>
  <c r="BI388" i="4"/>
  <c r="BH388" i="4"/>
  <c r="BG388" i="4"/>
  <c r="BE388" i="4"/>
  <c r="T388" i="4"/>
  <c r="R388" i="4"/>
  <c r="P388" i="4"/>
  <c r="BI386" i="4"/>
  <c r="BH386" i="4"/>
  <c r="BG386" i="4"/>
  <c r="BE386" i="4"/>
  <c r="T386" i="4"/>
  <c r="R386" i="4"/>
  <c r="P386" i="4"/>
  <c r="BI385" i="4"/>
  <c r="BH385" i="4"/>
  <c r="BG385" i="4"/>
  <c r="BE385" i="4"/>
  <c r="T385" i="4"/>
  <c r="R385" i="4"/>
  <c r="P385" i="4"/>
  <c r="BI383" i="4"/>
  <c r="BH383" i="4"/>
  <c r="BG383" i="4"/>
  <c r="BE383" i="4"/>
  <c r="T383" i="4"/>
  <c r="R383" i="4"/>
  <c r="P383" i="4"/>
  <c r="BI382" i="4"/>
  <c r="BH382" i="4"/>
  <c r="BG382" i="4"/>
  <c r="BE382" i="4"/>
  <c r="T382" i="4"/>
  <c r="R382" i="4"/>
  <c r="P382" i="4"/>
  <c r="BI381" i="4"/>
  <c r="BH381" i="4"/>
  <c r="BG381" i="4"/>
  <c r="BE381" i="4"/>
  <c r="T381" i="4"/>
  <c r="R381" i="4"/>
  <c r="P381" i="4"/>
  <c r="BI380" i="4"/>
  <c r="BH380" i="4"/>
  <c r="BG380" i="4"/>
  <c r="BE380" i="4"/>
  <c r="T380" i="4"/>
  <c r="R380" i="4"/>
  <c r="P380" i="4"/>
  <c r="BI379" i="4"/>
  <c r="BH379" i="4"/>
  <c r="BG379" i="4"/>
  <c r="BE379" i="4"/>
  <c r="T379" i="4"/>
  <c r="R379" i="4"/>
  <c r="P379" i="4"/>
  <c r="BI378" i="4"/>
  <c r="BH378" i="4"/>
  <c r="BG378" i="4"/>
  <c r="BE378" i="4"/>
  <c r="T378" i="4"/>
  <c r="R378" i="4"/>
  <c r="P378" i="4"/>
  <c r="BI376" i="4"/>
  <c r="BH376" i="4"/>
  <c r="BG376" i="4"/>
  <c r="BE376" i="4"/>
  <c r="T376" i="4"/>
  <c r="R376" i="4"/>
  <c r="P376" i="4"/>
  <c r="BI375" i="4"/>
  <c r="BH375" i="4"/>
  <c r="BG375" i="4"/>
  <c r="BE375" i="4"/>
  <c r="T375" i="4"/>
  <c r="R375" i="4"/>
  <c r="P375" i="4"/>
  <c r="BI373" i="4"/>
  <c r="BH373" i="4"/>
  <c r="BG373" i="4"/>
  <c r="BE373" i="4"/>
  <c r="T373" i="4"/>
  <c r="R373" i="4"/>
  <c r="P373" i="4"/>
  <c r="BI372" i="4"/>
  <c r="BH372" i="4"/>
  <c r="BG372" i="4"/>
  <c r="BE372" i="4"/>
  <c r="T372" i="4"/>
  <c r="R372" i="4"/>
  <c r="P372" i="4"/>
  <c r="BI371" i="4"/>
  <c r="BH371" i="4"/>
  <c r="BG371" i="4"/>
  <c r="BE371" i="4"/>
  <c r="T371" i="4"/>
  <c r="R371" i="4"/>
  <c r="P371" i="4"/>
  <c r="BI369" i="4"/>
  <c r="BH369" i="4"/>
  <c r="BG369" i="4"/>
  <c r="BE369" i="4"/>
  <c r="T369" i="4"/>
  <c r="T368" i="4" s="1"/>
  <c r="R369" i="4"/>
  <c r="R368" i="4" s="1"/>
  <c r="P369" i="4"/>
  <c r="P368" i="4" s="1"/>
  <c r="BI367" i="4"/>
  <c r="BH367" i="4"/>
  <c r="BG367" i="4"/>
  <c r="BE367" i="4"/>
  <c r="T367" i="4"/>
  <c r="R367" i="4"/>
  <c r="P367" i="4"/>
  <c r="BI366" i="4"/>
  <c r="BH366" i="4"/>
  <c r="BG366" i="4"/>
  <c r="BE366" i="4"/>
  <c r="T366" i="4"/>
  <c r="R366" i="4"/>
  <c r="P366" i="4"/>
  <c r="BI365" i="4"/>
  <c r="BH365" i="4"/>
  <c r="BG365" i="4"/>
  <c r="BE365" i="4"/>
  <c r="T365" i="4"/>
  <c r="R365" i="4"/>
  <c r="P365" i="4"/>
  <c r="BI364" i="4"/>
  <c r="BH364" i="4"/>
  <c r="BG364" i="4"/>
  <c r="BE364" i="4"/>
  <c r="T364" i="4"/>
  <c r="R364" i="4"/>
  <c r="P364" i="4"/>
  <c r="BI363" i="4"/>
  <c r="BH363" i="4"/>
  <c r="BG363" i="4"/>
  <c r="BE363" i="4"/>
  <c r="T363" i="4"/>
  <c r="R363" i="4"/>
  <c r="P363" i="4"/>
  <c r="BI362" i="4"/>
  <c r="BH362" i="4"/>
  <c r="BG362" i="4"/>
  <c r="BE362" i="4"/>
  <c r="T362" i="4"/>
  <c r="R362" i="4"/>
  <c r="P362" i="4"/>
  <c r="BI360" i="4"/>
  <c r="BH360" i="4"/>
  <c r="BG360" i="4"/>
  <c r="BE360" i="4"/>
  <c r="T360" i="4"/>
  <c r="R360" i="4"/>
  <c r="P360" i="4"/>
  <c r="BI359" i="4"/>
  <c r="BH359" i="4"/>
  <c r="BG359" i="4"/>
  <c r="BE359" i="4"/>
  <c r="T359" i="4"/>
  <c r="R359" i="4"/>
  <c r="P359" i="4"/>
  <c r="BI358" i="4"/>
  <c r="BH358" i="4"/>
  <c r="BG358" i="4"/>
  <c r="BE358" i="4"/>
  <c r="T358" i="4"/>
  <c r="R358" i="4"/>
  <c r="P358" i="4"/>
  <c r="BI357" i="4"/>
  <c r="BH357" i="4"/>
  <c r="BG357" i="4"/>
  <c r="BE357" i="4"/>
  <c r="T357" i="4"/>
  <c r="R357" i="4"/>
  <c r="P357" i="4"/>
  <c r="BI356" i="4"/>
  <c r="BH356" i="4"/>
  <c r="BG356" i="4"/>
  <c r="BE356" i="4"/>
  <c r="T356" i="4"/>
  <c r="R356" i="4"/>
  <c r="P356" i="4"/>
  <c r="BI355" i="4"/>
  <c r="BH355" i="4"/>
  <c r="BG355" i="4"/>
  <c r="BE355" i="4"/>
  <c r="T355" i="4"/>
  <c r="R355" i="4"/>
  <c r="P355" i="4"/>
  <c r="BI354" i="4"/>
  <c r="BH354" i="4"/>
  <c r="BG354" i="4"/>
  <c r="BE354" i="4"/>
  <c r="T354" i="4"/>
  <c r="R354" i="4"/>
  <c r="P354" i="4"/>
  <c r="BI353" i="4"/>
  <c r="BH353" i="4"/>
  <c r="BG353" i="4"/>
  <c r="BE353" i="4"/>
  <c r="T353" i="4"/>
  <c r="R353" i="4"/>
  <c r="P353" i="4"/>
  <c r="BI352" i="4"/>
  <c r="BH352" i="4"/>
  <c r="BG352" i="4"/>
  <c r="BE352" i="4"/>
  <c r="T352" i="4"/>
  <c r="R352" i="4"/>
  <c r="P352" i="4"/>
  <c r="BI351" i="4"/>
  <c r="BH351" i="4"/>
  <c r="BG351" i="4"/>
  <c r="BE351" i="4"/>
  <c r="T351" i="4"/>
  <c r="R351" i="4"/>
  <c r="P351" i="4"/>
  <c r="BI349" i="4"/>
  <c r="BH349" i="4"/>
  <c r="BG349" i="4"/>
  <c r="BE349" i="4"/>
  <c r="T349" i="4"/>
  <c r="R349" i="4"/>
  <c r="P349" i="4"/>
  <c r="BI348" i="4"/>
  <c r="BH348" i="4"/>
  <c r="BG348" i="4"/>
  <c r="BE348" i="4"/>
  <c r="T348" i="4"/>
  <c r="R348" i="4"/>
  <c r="P348" i="4"/>
  <c r="BI347" i="4"/>
  <c r="BH347" i="4"/>
  <c r="BG347" i="4"/>
  <c r="BE347" i="4"/>
  <c r="T347" i="4"/>
  <c r="R347" i="4"/>
  <c r="P347" i="4"/>
  <c r="BI346" i="4"/>
  <c r="BH346" i="4"/>
  <c r="BG346" i="4"/>
  <c r="BE346" i="4"/>
  <c r="T346" i="4"/>
  <c r="R346" i="4"/>
  <c r="P346" i="4"/>
  <c r="BI345" i="4"/>
  <c r="BH345" i="4"/>
  <c r="BG345" i="4"/>
  <c r="BE345" i="4"/>
  <c r="T345" i="4"/>
  <c r="R345" i="4"/>
  <c r="P345" i="4"/>
  <c r="BI344" i="4"/>
  <c r="BH344" i="4"/>
  <c r="BG344" i="4"/>
  <c r="BE344" i="4"/>
  <c r="T344" i="4"/>
  <c r="R344" i="4"/>
  <c r="P344" i="4"/>
  <c r="BI343" i="4"/>
  <c r="BH343" i="4"/>
  <c r="BG343" i="4"/>
  <c r="BE343" i="4"/>
  <c r="T343" i="4"/>
  <c r="R343" i="4"/>
  <c r="P343" i="4"/>
  <c r="BI342" i="4"/>
  <c r="BH342" i="4"/>
  <c r="BG342" i="4"/>
  <c r="BE342" i="4"/>
  <c r="T342" i="4"/>
  <c r="R342" i="4"/>
  <c r="P342" i="4"/>
  <c r="BI341" i="4"/>
  <c r="BH341" i="4"/>
  <c r="BG341" i="4"/>
  <c r="BE341" i="4"/>
  <c r="T341" i="4"/>
  <c r="R341" i="4"/>
  <c r="P341" i="4"/>
  <c r="BI340" i="4"/>
  <c r="BH340" i="4"/>
  <c r="BG340" i="4"/>
  <c r="BE340" i="4"/>
  <c r="T340" i="4"/>
  <c r="R340" i="4"/>
  <c r="P340" i="4"/>
  <c r="BI338" i="4"/>
  <c r="BH338" i="4"/>
  <c r="BG338" i="4"/>
  <c r="BE338" i="4"/>
  <c r="T338" i="4"/>
  <c r="R338" i="4"/>
  <c r="P338" i="4"/>
  <c r="BI337" i="4"/>
  <c r="BH337" i="4"/>
  <c r="BG337" i="4"/>
  <c r="BE337" i="4"/>
  <c r="T337" i="4"/>
  <c r="R337" i="4"/>
  <c r="P337" i="4"/>
  <c r="BI336" i="4"/>
  <c r="BH336" i="4"/>
  <c r="BG336" i="4"/>
  <c r="BE336" i="4"/>
  <c r="T336" i="4"/>
  <c r="R336" i="4"/>
  <c r="P336" i="4"/>
  <c r="BI335" i="4"/>
  <c r="BH335" i="4"/>
  <c r="BG335" i="4"/>
  <c r="BE335" i="4"/>
  <c r="T335" i="4"/>
  <c r="R335" i="4"/>
  <c r="P335" i="4"/>
  <c r="BI334" i="4"/>
  <c r="BH334" i="4"/>
  <c r="BG334" i="4"/>
  <c r="BE334" i="4"/>
  <c r="T334" i="4"/>
  <c r="R334" i="4"/>
  <c r="P334" i="4"/>
  <c r="BI333" i="4"/>
  <c r="BH333" i="4"/>
  <c r="BG333" i="4"/>
  <c r="BE333" i="4"/>
  <c r="T333" i="4"/>
  <c r="R333" i="4"/>
  <c r="P333" i="4"/>
  <c r="BI332" i="4"/>
  <c r="BH332" i="4"/>
  <c r="BG332" i="4"/>
  <c r="BE332" i="4"/>
  <c r="T332" i="4"/>
  <c r="R332" i="4"/>
  <c r="P332" i="4"/>
  <c r="BI330" i="4"/>
  <c r="BH330" i="4"/>
  <c r="BG330" i="4"/>
  <c r="BE330" i="4"/>
  <c r="T330" i="4"/>
  <c r="R330" i="4"/>
  <c r="P330" i="4"/>
  <c r="BI329" i="4"/>
  <c r="BH329" i="4"/>
  <c r="BG329" i="4"/>
  <c r="BE329" i="4"/>
  <c r="T329" i="4"/>
  <c r="R329" i="4"/>
  <c r="P329" i="4"/>
  <c r="BI328" i="4"/>
  <c r="BH328" i="4"/>
  <c r="BG328" i="4"/>
  <c r="BE328" i="4"/>
  <c r="T328" i="4"/>
  <c r="R328" i="4"/>
  <c r="P328" i="4"/>
  <c r="BI327" i="4"/>
  <c r="BH327" i="4"/>
  <c r="BG327" i="4"/>
  <c r="BE327" i="4"/>
  <c r="T327" i="4"/>
  <c r="R327" i="4"/>
  <c r="P327" i="4"/>
  <c r="BI326" i="4"/>
  <c r="BH326" i="4"/>
  <c r="BG326" i="4"/>
  <c r="BE326" i="4"/>
  <c r="T326" i="4"/>
  <c r="R326" i="4"/>
  <c r="P326" i="4"/>
  <c r="BI325" i="4"/>
  <c r="BH325" i="4"/>
  <c r="BG325" i="4"/>
  <c r="BE325" i="4"/>
  <c r="T325" i="4"/>
  <c r="R325" i="4"/>
  <c r="P325" i="4"/>
  <c r="BI324" i="4"/>
  <c r="BH324" i="4"/>
  <c r="BG324" i="4"/>
  <c r="BE324" i="4"/>
  <c r="T324" i="4"/>
  <c r="R324" i="4"/>
  <c r="P324" i="4"/>
  <c r="BI323" i="4"/>
  <c r="BH323" i="4"/>
  <c r="BG323" i="4"/>
  <c r="BE323" i="4"/>
  <c r="T323" i="4"/>
  <c r="R323" i="4"/>
  <c r="P323" i="4"/>
  <c r="BI322" i="4"/>
  <c r="BH322" i="4"/>
  <c r="BG322" i="4"/>
  <c r="BE322" i="4"/>
  <c r="T322" i="4"/>
  <c r="R322" i="4"/>
  <c r="P322" i="4"/>
  <c r="BI321" i="4"/>
  <c r="BH321" i="4"/>
  <c r="BG321" i="4"/>
  <c r="BE321" i="4"/>
  <c r="T321" i="4"/>
  <c r="R321" i="4"/>
  <c r="P321" i="4"/>
  <c r="BI320" i="4"/>
  <c r="BH320" i="4"/>
  <c r="BG320" i="4"/>
  <c r="BE320" i="4"/>
  <c r="T320" i="4"/>
  <c r="R320" i="4"/>
  <c r="P320" i="4"/>
  <c r="BI319" i="4"/>
  <c r="BH319" i="4"/>
  <c r="BG319" i="4"/>
  <c r="BE319" i="4"/>
  <c r="T319" i="4"/>
  <c r="R319" i="4"/>
  <c r="P319" i="4"/>
  <c r="BI318" i="4"/>
  <c r="BH318" i="4"/>
  <c r="BG318" i="4"/>
  <c r="BE318" i="4"/>
  <c r="T318" i="4"/>
  <c r="R318" i="4"/>
  <c r="P318" i="4"/>
  <c r="BI317" i="4"/>
  <c r="BH317" i="4"/>
  <c r="BG317" i="4"/>
  <c r="BE317" i="4"/>
  <c r="T317" i="4"/>
  <c r="R317" i="4"/>
  <c r="P317" i="4"/>
  <c r="BI315" i="4"/>
  <c r="BH315" i="4"/>
  <c r="BG315" i="4"/>
  <c r="BE315" i="4"/>
  <c r="T315" i="4"/>
  <c r="R315" i="4"/>
  <c r="P315" i="4"/>
  <c r="BI314" i="4"/>
  <c r="BH314" i="4"/>
  <c r="BG314" i="4"/>
  <c r="BE314" i="4"/>
  <c r="T314" i="4"/>
  <c r="R314" i="4"/>
  <c r="P314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7" i="4"/>
  <c r="BH297" i="4"/>
  <c r="BG297" i="4"/>
  <c r="BE297" i="4"/>
  <c r="T297" i="4"/>
  <c r="R297" i="4"/>
  <c r="P297" i="4"/>
  <c r="BI296" i="4"/>
  <c r="BH296" i="4"/>
  <c r="BG296" i="4"/>
  <c r="BE296" i="4"/>
  <c r="T296" i="4"/>
  <c r="R296" i="4"/>
  <c r="P296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J144" i="4"/>
  <c r="J143" i="4"/>
  <c r="F143" i="4"/>
  <c r="F141" i="4"/>
  <c r="E139" i="4"/>
  <c r="J92" i="4"/>
  <c r="J91" i="4"/>
  <c r="F91" i="4"/>
  <c r="F89" i="4"/>
  <c r="E87" i="4"/>
  <c r="J18" i="4"/>
  <c r="E18" i="4"/>
  <c r="F144" i="4" s="1"/>
  <c r="J17" i="4"/>
  <c r="J12" i="4"/>
  <c r="J141" i="4" s="1"/>
  <c r="E7" i="4"/>
  <c r="E137" i="4" s="1"/>
  <c r="J37" i="3"/>
  <c r="J36" i="3"/>
  <c r="AY95" i="1"/>
  <c r="J35" i="3"/>
  <c r="AX95" i="1" s="1"/>
  <c r="BI597" i="3"/>
  <c r="BH597" i="3"/>
  <c r="BG597" i="3"/>
  <c r="BE597" i="3"/>
  <c r="BK597" i="3"/>
  <c r="J597" i="3" s="1"/>
  <c r="BF597" i="3" s="1"/>
  <c r="BI595" i="3"/>
  <c r="BH595" i="3"/>
  <c r="BG595" i="3"/>
  <c r="BE595" i="3"/>
  <c r="T595" i="3"/>
  <c r="R595" i="3"/>
  <c r="P595" i="3"/>
  <c r="BI594" i="3"/>
  <c r="BH594" i="3"/>
  <c r="BG594" i="3"/>
  <c r="BE594" i="3"/>
  <c r="T594" i="3"/>
  <c r="R594" i="3"/>
  <c r="P594" i="3"/>
  <c r="BI593" i="3"/>
  <c r="BH593" i="3"/>
  <c r="BG593" i="3"/>
  <c r="BE593" i="3"/>
  <c r="T593" i="3"/>
  <c r="R593" i="3"/>
  <c r="P593" i="3"/>
  <c r="BI591" i="3"/>
  <c r="BH591" i="3"/>
  <c r="BG591" i="3"/>
  <c r="BE591" i="3"/>
  <c r="T591" i="3"/>
  <c r="R591" i="3"/>
  <c r="P591" i="3"/>
  <c r="BI590" i="3"/>
  <c r="BH590" i="3"/>
  <c r="BG590" i="3"/>
  <c r="BE590" i="3"/>
  <c r="T590" i="3"/>
  <c r="R590" i="3"/>
  <c r="P590" i="3"/>
  <c r="BI589" i="3"/>
  <c r="BH589" i="3"/>
  <c r="BG589" i="3"/>
  <c r="BE589" i="3"/>
  <c r="T589" i="3"/>
  <c r="R589" i="3"/>
  <c r="P589" i="3"/>
  <c r="BI588" i="3"/>
  <c r="BH588" i="3"/>
  <c r="BG588" i="3"/>
  <c r="BE588" i="3"/>
  <c r="T588" i="3"/>
  <c r="R588" i="3"/>
  <c r="P588" i="3"/>
  <c r="BI587" i="3"/>
  <c r="BH587" i="3"/>
  <c r="BG587" i="3"/>
  <c r="BE587" i="3"/>
  <c r="T587" i="3"/>
  <c r="R587" i="3"/>
  <c r="P587" i="3"/>
  <c r="BI586" i="3"/>
  <c r="BH586" i="3"/>
  <c r="BG586" i="3"/>
  <c r="BE586" i="3"/>
  <c r="T586" i="3"/>
  <c r="R586" i="3"/>
  <c r="P586" i="3"/>
  <c r="BI585" i="3"/>
  <c r="BH585" i="3"/>
  <c r="BG585" i="3"/>
  <c r="BE585" i="3"/>
  <c r="T585" i="3"/>
  <c r="R585" i="3"/>
  <c r="P585" i="3"/>
  <c r="BI584" i="3"/>
  <c r="BH584" i="3"/>
  <c r="BG584" i="3"/>
  <c r="BE584" i="3"/>
  <c r="T584" i="3"/>
  <c r="R584" i="3"/>
  <c r="P584" i="3"/>
  <c r="BI583" i="3"/>
  <c r="BH583" i="3"/>
  <c r="BG583" i="3"/>
  <c r="BE583" i="3"/>
  <c r="T583" i="3"/>
  <c r="R583" i="3"/>
  <c r="P583" i="3"/>
  <c r="BI582" i="3"/>
  <c r="BH582" i="3"/>
  <c r="BG582" i="3"/>
  <c r="BE582" i="3"/>
  <c r="T582" i="3"/>
  <c r="R582" i="3"/>
  <c r="P582" i="3"/>
  <c r="BI581" i="3"/>
  <c r="BH581" i="3"/>
  <c r="BG581" i="3"/>
  <c r="BE581" i="3"/>
  <c r="T581" i="3"/>
  <c r="R581" i="3"/>
  <c r="P581" i="3"/>
  <c r="BI580" i="3"/>
  <c r="BH580" i="3"/>
  <c r="BG580" i="3"/>
  <c r="BE580" i="3"/>
  <c r="T580" i="3"/>
  <c r="R580" i="3"/>
  <c r="P580" i="3"/>
  <c r="BI579" i="3"/>
  <c r="BH579" i="3"/>
  <c r="BG579" i="3"/>
  <c r="BE579" i="3"/>
  <c r="T579" i="3"/>
  <c r="R579" i="3"/>
  <c r="P579" i="3"/>
  <c r="BI578" i="3"/>
  <c r="BH578" i="3"/>
  <c r="BG578" i="3"/>
  <c r="BE578" i="3"/>
  <c r="T578" i="3"/>
  <c r="R578" i="3"/>
  <c r="P578" i="3"/>
  <c r="BI577" i="3"/>
  <c r="BH577" i="3"/>
  <c r="BG577" i="3"/>
  <c r="BE577" i="3"/>
  <c r="T577" i="3"/>
  <c r="R577" i="3"/>
  <c r="P577" i="3"/>
  <c r="BI576" i="3"/>
  <c r="BH576" i="3"/>
  <c r="BG576" i="3"/>
  <c r="BE576" i="3"/>
  <c r="T576" i="3"/>
  <c r="R576" i="3"/>
  <c r="P576" i="3"/>
  <c r="BI575" i="3"/>
  <c r="BH575" i="3"/>
  <c r="BG575" i="3"/>
  <c r="BE575" i="3"/>
  <c r="T575" i="3"/>
  <c r="R575" i="3"/>
  <c r="P575" i="3"/>
  <c r="BI574" i="3"/>
  <c r="BH574" i="3"/>
  <c r="BG574" i="3"/>
  <c r="BE574" i="3"/>
  <c r="T574" i="3"/>
  <c r="R574" i="3"/>
  <c r="P574" i="3"/>
  <c r="BI573" i="3"/>
  <c r="BH573" i="3"/>
  <c r="BG573" i="3"/>
  <c r="BE573" i="3"/>
  <c r="T573" i="3"/>
  <c r="R573" i="3"/>
  <c r="P573" i="3"/>
  <c r="BI572" i="3"/>
  <c r="BH572" i="3"/>
  <c r="BG572" i="3"/>
  <c r="BE572" i="3"/>
  <c r="T572" i="3"/>
  <c r="R572" i="3"/>
  <c r="P572" i="3"/>
  <c r="BI571" i="3"/>
  <c r="BH571" i="3"/>
  <c r="BG571" i="3"/>
  <c r="BE571" i="3"/>
  <c r="T571" i="3"/>
  <c r="R571" i="3"/>
  <c r="P571" i="3"/>
  <c r="BI570" i="3"/>
  <c r="BH570" i="3"/>
  <c r="BG570" i="3"/>
  <c r="BE570" i="3"/>
  <c r="T570" i="3"/>
  <c r="R570" i="3"/>
  <c r="P570" i="3"/>
  <c r="BI569" i="3"/>
  <c r="BH569" i="3"/>
  <c r="BG569" i="3"/>
  <c r="BE569" i="3"/>
  <c r="T569" i="3"/>
  <c r="R569" i="3"/>
  <c r="P569" i="3"/>
  <c r="BI568" i="3"/>
  <c r="BH568" i="3"/>
  <c r="BG568" i="3"/>
  <c r="BE568" i="3"/>
  <c r="T568" i="3"/>
  <c r="R568" i="3"/>
  <c r="P568" i="3"/>
  <c r="BI567" i="3"/>
  <c r="BH567" i="3"/>
  <c r="BG567" i="3"/>
  <c r="BE567" i="3"/>
  <c r="T567" i="3"/>
  <c r="R567" i="3"/>
  <c r="P567" i="3"/>
  <c r="BI566" i="3"/>
  <c r="BH566" i="3"/>
  <c r="BG566" i="3"/>
  <c r="BE566" i="3"/>
  <c r="T566" i="3"/>
  <c r="R566" i="3"/>
  <c r="P566" i="3"/>
  <c r="BI565" i="3"/>
  <c r="BH565" i="3"/>
  <c r="BG565" i="3"/>
  <c r="BE565" i="3"/>
  <c r="T565" i="3"/>
  <c r="R565" i="3"/>
  <c r="P565" i="3"/>
  <c r="BI564" i="3"/>
  <c r="BH564" i="3"/>
  <c r="BG564" i="3"/>
  <c r="BE564" i="3"/>
  <c r="T564" i="3"/>
  <c r="R564" i="3"/>
  <c r="P564" i="3"/>
  <c r="BI563" i="3"/>
  <c r="BH563" i="3"/>
  <c r="BG563" i="3"/>
  <c r="BE563" i="3"/>
  <c r="T563" i="3"/>
  <c r="R563" i="3"/>
  <c r="P563" i="3"/>
  <c r="BI562" i="3"/>
  <c r="BH562" i="3"/>
  <c r="BG562" i="3"/>
  <c r="BE562" i="3"/>
  <c r="T562" i="3"/>
  <c r="R562" i="3"/>
  <c r="P562" i="3"/>
  <c r="BI561" i="3"/>
  <c r="BH561" i="3"/>
  <c r="BG561" i="3"/>
  <c r="BE561" i="3"/>
  <c r="T561" i="3"/>
  <c r="R561" i="3"/>
  <c r="P561" i="3"/>
  <c r="BI560" i="3"/>
  <c r="BH560" i="3"/>
  <c r="BG560" i="3"/>
  <c r="BE560" i="3"/>
  <c r="T560" i="3"/>
  <c r="R560" i="3"/>
  <c r="P560" i="3"/>
  <c r="BI559" i="3"/>
  <c r="BH559" i="3"/>
  <c r="BG559" i="3"/>
  <c r="BE559" i="3"/>
  <c r="T559" i="3"/>
  <c r="R559" i="3"/>
  <c r="P559" i="3"/>
  <c r="BI558" i="3"/>
  <c r="BH558" i="3"/>
  <c r="BG558" i="3"/>
  <c r="BE558" i="3"/>
  <c r="T558" i="3"/>
  <c r="R558" i="3"/>
  <c r="P558" i="3"/>
  <c r="BI557" i="3"/>
  <c r="BH557" i="3"/>
  <c r="BG557" i="3"/>
  <c r="BE557" i="3"/>
  <c r="T557" i="3"/>
  <c r="R557" i="3"/>
  <c r="P557" i="3"/>
  <c r="BI556" i="3"/>
  <c r="BH556" i="3"/>
  <c r="BG556" i="3"/>
  <c r="BE556" i="3"/>
  <c r="T556" i="3"/>
  <c r="R556" i="3"/>
  <c r="P556" i="3"/>
  <c r="BI555" i="3"/>
  <c r="BH555" i="3"/>
  <c r="BG555" i="3"/>
  <c r="BE555" i="3"/>
  <c r="T555" i="3"/>
  <c r="R555" i="3"/>
  <c r="P555" i="3"/>
  <c r="BI554" i="3"/>
  <c r="BH554" i="3"/>
  <c r="BG554" i="3"/>
  <c r="BE554" i="3"/>
  <c r="T554" i="3"/>
  <c r="R554" i="3"/>
  <c r="P554" i="3"/>
  <c r="BI553" i="3"/>
  <c r="BH553" i="3"/>
  <c r="BG553" i="3"/>
  <c r="BE553" i="3"/>
  <c r="T553" i="3"/>
  <c r="R553" i="3"/>
  <c r="P553" i="3"/>
  <c r="BI552" i="3"/>
  <c r="BH552" i="3"/>
  <c r="BG552" i="3"/>
  <c r="BE552" i="3"/>
  <c r="T552" i="3"/>
  <c r="R552" i="3"/>
  <c r="P552" i="3"/>
  <c r="BI551" i="3"/>
  <c r="BH551" i="3"/>
  <c r="BG551" i="3"/>
  <c r="BE551" i="3"/>
  <c r="T551" i="3"/>
  <c r="R551" i="3"/>
  <c r="P551" i="3"/>
  <c r="BI550" i="3"/>
  <c r="BH550" i="3"/>
  <c r="BG550" i="3"/>
  <c r="BE550" i="3"/>
  <c r="T550" i="3"/>
  <c r="R550" i="3"/>
  <c r="P550" i="3"/>
  <c r="BI549" i="3"/>
  <c r="BH549" i="3"/>
  <c r="BG549" i="3"/>
  <c r="BE549" i="3"/>
  <c r="T549" i="3"/>
  <c r="R549" i="3"/>
  <c r="P549" i="3"/>
  <c r="BI548" i="3"/>
  <c r="BH548" i="3"/>
  <c r="BG548" i="3"/>
  <c r="BE548" i="3"/>
  <c r="T548" i="3"/>
  <c r="R548" i="3"/>
  <c r="P548" i="3"/>
  <c r="BI547" i="3"/>
  <c r="BH547" i="3"/>
  <c r="BG547" i="3"/>
  <c r="BE547" i="3"/>
  <c r="T547" i="3"/>
  <c r="R547" i="3"/>
  <c r="P547" i="3"/>
  <c r="BI544" i="3"/>
  <c r="BH544" i="3"/>
  <c r="BG544" i="3"/>
  <c r="BE544" i="3"/>
  <c r="T544" i="3"/>
  <c r="R544" i="3"/>
  <c r="P544" i="3"/>
  <c r="BI543" i="3"/>
  <c r="BH543" i="3"/>
  <c r="BG543" i="3"/>
  <c r="BE543" i="3"/>
  <c r="T543" i="3"/>
  <c r="R543" i="3"/>
  <c r="P543" i="3"/>
  <c r="BI542" i="3"/>
  <c r="BH542" i="3"/>
  <c r="BG542" i="3"/>
  <c r="BE542" i="3"/>
  <c r="T542" i="3"/>
  <c r="R542" i="3"/>
  <c r="P542" i="3"/>
  <c r="BI541" i="3"/>
  <c r="BH541" i="3"/>
  <c r="BG541" i="3"/>
  <c r="BE541" i="3"/>
  <c r="T541" i="3"/>
  <c r="R541" i="3"/>
  <c r="P541" i="3"/>
  <c r="BI540" i="3"/>
  <c r="BH540" i="3"/>
  <c r="BG540" i="3"/>
  <c r="BE540" i="3"/>
  <c r="T540" i="3"/>
  <c r="R540" i="3"/>
  <c r="P540" i="3"/>
  <c r="BI539" i="3"/>
  <c r="BH539" i="3"/>
  <c r="BG539" i="3"/>
  <c r="BE539" i="3"/>
  <c r="T539" i="3"/>
  <c r="R539" i="3"/>
  <c r="P539" i="3"/>
  <c r="BI537" i="3"/>
  <c r="BH537" i="3"/>
  <c r="BG537" i="3"/>
  <c r="BE537" i="3"/>
  <c r="T537" i="3"/>
  <c r="R537" i="3"/>
  <c r="P537" i="3"/>
  <c r="BI536" i="3"/>
  <c r="BH536" i="3"/>
  <c r="BG536" i="3"/>
  <c r="BE536" i="3"/>
  <c r="T536" i="3"/>
  <c r="R536" i="3"/>
  <c r="P536" i="3"/>
  <c r="BI535" i="3"/>
  <c r="BH535" i="3"/>
  <c r="BG535" i="3"/>
  <c r="BE535" i="3"/>
  <c r="T535" i="3"/>
  <c r="R535" i="3"/>
  <c r="P535" i="3"/>
  <c r="BI534" i="3"/>
  <c r="BH534" i="3"/>
  <c r="BG534" i="3"/>
  <c r="BE534" i="3"/>
  <c r="T534" i="3"/>
  <c r="R534" i="3"/>
  <c r="P534" i="3"/>
  <c r="BI532" i="3"/>
  <c r="BH532" i="3"/>
  <c r="BG532" i="3"/>
  <c r="BE532" i="3"/>
  <c r="T532" i="3"/>
  <c r="R532" i="3"/>
  <c r="P532" i="3"/>
  <c r="BI531" i="3"/>
  <c r="BH531" i="3"/>
  <c r="BG531" i="3"/>
  <c r="BE531" i="3"/>
  <c r="T531" i="3"/>
  <c r="R531" i="3"/>
  <c r="P531" i="3"/>
  <c r="BI530" i="3"/>
  <c r="BH530" i="3"/>
  <c r="BG530" i="3"/>
  <c r="BE530" i="3"/>
  <c r="T530" i="3"/>
  <c r="R530" i="3"/>
  <c r="P530" i="3"/>
  <c r="BI529" i="3"/>
  <c r="BH529" i="3"/>
  <c r="BG529" i="3"/>
  <c r="BE529" i="3"/>
  <c r="T529" i="3"/>
  <c r="R529" i="3"/>
  <c r="P529" i="3"/>
  <c r="BI528" i="3"/>
  <c r="BH528" i="3"/>
  <c r="BG528" i="3"/>
  <c r="BE528" i="3"/>
  <c r="T528" i="3"/>
  <c r="R528" i="3"/>
  <c r="P528" i="3"/>
  <c r="BI527" i="3"/>
  <c r="BH527" i="3"/>
  <c r="BG527" i="3"/>
  <c r="BE527" i="3"/>
  <c r="T527" i="3"/>
  <c r="R527" i="3"/>
  <c r="P527" i="3"/>
  <c r="BI526" i="3"/>
  <c r="BH526" i="3"/>
  <c r="BG526" i="3"/>
  <c r="BE526" i="3"/>
  <c r="T526" i="3"/>
  <c r="R526" i="3"/>
  <c r="P526" i="3"/>
  <c r="BI525" i="3"/>
  <c r="BH525" i="3"/>
  <c r="BG525" i="3"/>
  <c r="BE525" i="3"/>
  <c r="T525" i="3"/>
  <c r="R525" i="3"/>
  <c r="P525" i="3"/>
  <c r="BI523" i="3"/>
  <c r="BH523" i="3"/>
  <c r="BG523" i="3"/>
  <c r="BE523" i="3"/>
  <c r="T523" i="3"/>
  <c r="R523" i="3"/>
  <c r="P523" i="3"/>
  <c r="BI522" i="3"/>
  <c r="BH522" i="3"/>
  <c r="BG522" i="3"/>
  <c r="BE522" i="3"/>
  <c r="T522" i="3"/>
  <c r="R522" i="3"/>
  <c r="P522" i="3"/>
  <c r="BI521" i="3"/>
  <c r="BH521" i="3"/>
  <c r="BG521" i="3"/>
  <c r="BE521" i="3"/>
  <c r="T521" i="3"/>
  <c r="R521" i="3"/>
  <c r="P521" i="3"/>
  <c r="BI520" i="3"/>
  <c r="BH520" i="3"/>
  <c r="BG520" i="3"/>
  <c r="BE520" i="3"/>
  <c r="T520" i="3"/>
  <c r="R520" i="3"/>
  <c r="P520" i="3"/>
  <c r="BI519" i="3"/>
  <c r="BH519" i="3"/>
  <c r="BG519" i="3"/>
  <c r="BE519" i="3"/>
  <c r="T519" i="3"/>
  <c r="R519" i="3"/>
  <c r="P519" i="3"/>
  <c r="BI518" i="3"/>
  <c r="BH518" i="3"/>
  <c r="BG518" i="3"/>
  <c r="BE518" i="3"/>
  <c r="T518" i="3"/>
  <c r="R518" i="3"/>
  <c r="P518" i="3"/>
  <c r="BI517" i="3"/>
  <c r="BH517" i="3"/>
  <c r="BG517" i="3"/>
  <c r="BE517" i="3"/>
  <c r="T517" i="3"/>
  <c r="R517" i="3"/>
  <c r="P517" i="3"/>
  <c r="BI516" i="3"/>
  <c r="BH516" i="3"/>
  <c r="BG516" i="3"/>
  <c r="BE516" i="3"/>
  <c r="T516" i="3"/>
  <c r="R516" i="3"/>
  <c r="P516" i="3"/>
  <c r="BI515" i="3"/>
  <c r="BH515" i="3"/>
  <c r="BG515" i="3"/>
  <c r="BE515" i="3"/>
  <c r="T515" i="3"/>
  <c r="R515" i="3"/>
  <c r="P515" i="3"/>
  <c r="BI514" i="3"/>
  <c r="BH514" i="3"/>
  <c r="BG514" i="3"/>
  <c r="BE514" i="3"/>
  <c r="T514" i="3"/>
  <c r="R514" i="3"/>
  <c r="P514" i="3"/>
  <c r="BI512" i="3"/>
  <c r="BH512" i="3"/>
  <c r="BG512" i="3"/>
  <c r="BE512" i="3"/>
  <c r="T512" i="3"/>
  <c r="R512" i="3"/>
  <c r="P512" i="3"/>
  <c r="BI511" i="3"/>
  <c r="BH511" i="3"/>
  <c r="BG511" i="3"/>
  <c r="BE511" i="3"/>
  <c r="T511" i="3"/>
  <c r="R511" i="3"/>
  <c r="P511" i="3"/>
  <c r="BI510" i="3"/>
  <c r="BH510" i="3"/>
  <c r="BG510" i="3"/>
  <c r="BE510" i="3"/>
  <c r="T510" i="3"/>
  <c r="R510" i="3"/>
  <c r="P510" i="3"/>
  <c r="BI509" i="3"/>
  <c r="BH509" i="3"/>
  <c r="BG509" i="3"/>
  <c r="BE509" i="3"/>
  <c r="T509" i="3"/>
  <c r="R509" i="3"/>
  <c r="P509" i="3"/>
  <c r="BI508" i="3"/>
  <c r="BH508" i="3"/>
  <c r="BG508" i="3"/>
  <c r="BE508" i="3"/>
  <c r="T508" i="3"/>
  <c r="R508" i="3"/>
  <c r="P508" i="3"/>
  <c r="BI507" i="3"/>
  <c r="BH507" i="3"/>
  <c r="BG507" i="3"/>
  <c r="BE507" i="3"/>
  <c r="T507" i="3"/>
  <c r="R507" i="3"/>
  <c r="P507" i="3"/>
  <c r="BI505" i="3"/>
  <c r="BH505" i="3"/>
  <c r="BG505" i="3"/>
  <c r="BE505" i="3"/>
  <c r="T505" i="3"/>
  <c r="R505" i="3"/>
  <c r="P505" i="3"/>
  <c r="BI504" i="3"/>
  <c r="BH504" i="3"/>
  <c r="BG504" i="3"/>
  <c r="BE504" i="3"/>
  <c r="T504" i="3"/>
  <c r="R504" i="3"/>
  <c r="P504" i="3"/>
  <c r="BI503" i="3"/>
  <c r="BH503" i="3"/>
  <c r="BG503" i="3"/>
  <c r="BE503" i="3"/>
  <c r="T503" i="3"/>
  <c r="R503" i="3"/>
  <c r="P503" i="3"/>
  <c r="BI502" i="3"/>
  <c r="BH502" i="3"/>
  <c r="BG502" i="3"/>
  <c r="BE502" i="3"/>
  <c r="T502" i="3"/>
  <c r="R502" i="3"/>
  <c r="P502" i="3"/>
  <c r="BI501" i="3"/>
  <c r="BH501" i="3"/>
  <c r="BG501" i="3"/>
  <c r="BE501" i="3"/>
  <c r="T501" i="3"/>
  <c r="R501" i="3"/>
  <c r="P501" i="3"/>
  <c r="BI500" i="3"/>
  <c r="BH500" i="3"/>
  <c r="BG500" i="3"/>
  <c r="BE500" i="3"/>
  <c r="T500" i="3"/>
  <c r="R500" i="3"/>
  <c r="P500" i="3"/>
  <c r="BI498" i="3"/>
  <c r="BH498" i="3"/>
  <c r="BG498" i="3"/>
  <c r="BE498" i="3"/>
  <c r="T498" i="3"/>
  <c r="R498" i="3"/>
  <c r="P498" i="3"/>
  <c r="BI497" i="3"/>
  <c r="BH497" i="3"/>
  <c r="BG497" i="3"/>
  <c r="BE497" i="3"/>
  <c r="T497" i="3"/>
  <c r="R497" i="3"/>
  <c r="P497" i="3"/>
  <c r="BI496" i="3"/>
  <c r="BH496" i="3"/>
  <c r="BG496" i="3"/>
  <c r="BE496" i="3"/>
  <c r="T496" i="3"/>
  <c r="R496" i="3"/>
  <c r="P496" i="3"/>
  <c r="BI495" i="3"/>
  <c r="BH495" i="3"/>
  <c r="BG495" i="3"/>
  <c r="BE495" i="3"/>
  <c r="T495" i="3"/>
  <c r="R495" i="3"/>
  <c r="P495" i="3"/>
  <c r="BI494" i="3"/>
  <c r="BH494" i="3"/>
  <c r="BG494" i="3"/>
  <c r="BE494" i="3"/>
  <c r="T494" i="3"/>
  <c r="R494" i="3"/>
  <c r="P494" i="3"/>
  <c r="BI493" i="3"/>
  <c r="BH493" i="3"/>
  <c r="BG493" i="3"/>
  <c r="BE493" i="3"/>
  <c r="T493" i="3"/>
  <c r="R493" i="3"/>
  <c r="P493" i="3"/>
  <c r="BI492" i="3"/>
  <c r="BH492" i="3"/>
  <c r="BG492" i="3"/>
  <c r="BE492" i="3"/>
  <c r="T492" i="3"/>
  <c r="R492" i="3"/>
  <c r="P492" i="3"/>
  <c r="BI491" i="3"/>
  <c r="BH491" i="3"/>
  <c r="BG491" i="3"/>
  <c r="BE491" i="3"/>
  <c r="T491" i="3"/>
  <c r="R491" i="3"/>
  <c r="P491" i="3"/>
  <c r="BI490" i="3"/>
  <c r="BH490" i="3"/>
  <c r="BG490" i="3"/>
  <c r="BE490" i="3"/>
  <c r="T490" i="3"/>
  <c r="R490" i="3"/>
  <c r="P490" i="3"/>
  <c r="BI489" i="3"/>
  <c r="BH489" i="3"/>
  <c r="BG489" i="3"/>
  <c r="BE489" i="3"/>
  <c r="T489" i="3"/>
  <c r="R489" i="3"/>
  <c r="P489" i="3"/>
  <c r="BI488" i="3"/>
  <c r="BH488" i="3"/>
  <c r="BG488" i="3"/>
  <c r="BE488" i="3"/>
  <c r="T488" i="3"/>
  <c r="R488" i="3"/>
  <c r="P488" i="3"/>
  <c r="BI486" i="3"/>
  <c r="BH486" i="3"/>
  <c r="BG486" i="3"/>
  <c r="BE486" i="3"/>
  <c r="T486" i="3"/>
  <c r="R486" i="3"/>
  <c r="P486" i="3"/>
  <c r="BI485" i="3"/>
  <c r="BH485" i="3"/>
  <c r="BG485" i="3"/>
  <c r="BE485" i="3"/>
  <c r="T485" i="3"/>
  <c r="R485" i="3"/>
  <c r="P485" i="3"/>
  <c r="BI484" i="3"/>
  <c r="BH484" i="3"/>
  <c r="BG484" i="3"/>
  <c r="BE484" i="3"/>
  <c r="T484" i="3"/>
  <c r="R484" i="3"/>
  <c r="P484" i="3"/>
  <c r="BI483" i="3"/>
  <c r="BH483" i="3"/>
  <c r="BG483" i="3"/>
  <c r="BE483" i="3"/>
  <c r="T483" i="3"/>
  <c r="R483" i="3"/>
  <c r="P483" i="3"/>
  <c r="BI482" i="3"/>
  <c r="BH482" i="3"/>
  <c r="BG482" i="3"/>
  <c r="BE482" i="3"/>
  <c r="T482" i="3"/>
  <c r="R482" i="3"/>
  <c r="P482" i="3"/>
  <c r="BI481" i="3"/>
  <c r="BH481" i="3"/>
  <c r="BG481" i="3"/>
  <c r="BE481" i="3"/>
  <c r="T481" i="3"/>
  <c r="R481" i="3"/>
  <c r="P481" i="3"/>
  <c r="BI480" i="3"/>
  <c r="BH480" i="3"/>
  <c r="BG480" i="3"/>
  <c r="BE480" i="3"/>
  <c r="T480" i="3"/>
  <c r="R480" i="3"/>
  <c r="P480" i="3"/>
  <c r="BI479" i="3"/>
  <c r="BH479" i="3"/>
  <c r="BG479" i="3"/>
  <c r="BE479" i="3"/>
  <c r="T479" i="3"/>
  <c r="R479" i="3"/>
  <c r="P479" i="3"/>
  <c r="BI478" i="3"/>
  <c r="BH478" i="3"/>
  <c r="BG478" i="3"/>
  <c r="BE478" i="3"/>
  <c r="T478" i="3"/>
  <c r="R478" i="3"/>
  <c r="P478" i="3"/>
  <c r="BI477" i="3"/>
  <c r="BH477" i="3"/>
  <c r="BG477" i="3"/>
  <c r="BE477" i="3"/>
  <c r="T477" i="3"/>
  <c r="R477" i="3"/>
  <c r="P477" i="3"/>
  <c r="BI476" i="3"/>
  <c r="BH476" i="3"/>
  <c r="BG476" i="3"/>
  <c r="BE476" i="3"/>
  <c r="T476" i="3"/>
  <c r="R476" i="3"/>
  <c r="P476" i="3"/>
  <c r="BI475" i="3"/>
  <c r="BH475" i="3"/>
  <c r="BG475" i="3"/>
  <c r="BE475" i="3"/>
  <c r="T475" i="3"/>
  <c r="R475" i="3"/>
  <c r="P475" i="3"/>
  <c r="BI473" i="3"/>
  <c r="BH473" i="3"/>
  <c r="BG473" i="3"/>
  <c r="BE473" i="3"/>
  <c r="T473" i="3"/>
  <c r="R473" i="3"/>
  <c r="P473" i="3"/>
  <c r="BI472" i="3"/>
  <c r="BH472" i="3"/>
  <c r="BG472" i="3"/>
  <c r="BE472" i="3"/>
  <c r="T472" i="3"/>
  <c r="R472" i="3"/>
  <c r="P472" i="3"/>
  <c r="BI471" i="3"/>
  <c r="BH471" i="3"/>
  <c r="BG471" i="3"/>
  <c r="BE471" i="3"/>
  <c r="T471" i="3"/>
  <c r="R471" i="3"/>
  <c r="P471" i="3"/>
  <c r="BI470" i="3"/>
  <c r="BH470" i="3"/>
  <c r="BG470" i="3"/>
  <c r="BE470" i="3"/>
  <c r="T470" i="3"/>
  <c r="R470" i="3"/>
  <c r="P470" i="3"/>
  <c r="BI468" i="3"/>
  <c r="BH468" i="3"/>
  <c r="BG468" i="3"/>
  <c r="BE468" i="3"/>
  <c r="T468" i="3"/>
  <c r="R468" i="3"/>
  <c r="P468" i="3"/>
  <c r="BI467" i="3"/>
  <c r="BH467" i="3"/>
  <c r="BG467" i="3"/>
  <c r="BE467" i="3"/>
  <c r="T467" i="3"/>
  <c r="R467" i="3"/>
  <c r="P467" i="3"/>
  <c r="BI466" i="3"/>
  <c r="BH466" i="3"/>
  <c r="BG466" i="3"/>
  <c r="BE466" i="3"/>
  <c r="T466" i="3"/>
  <c r="R466" i="3"/>
  <c r="P466" i="3"/>
  <c r="BI465" i="3"/>
  <c r="BH465" i="3"/>
  <c r="BG465" i="3"/>
  <c r="BE465" i="3"/>
  <c r="T465" i="3"/>
  <c r="R465" i="3"/>
  <c r="P465" i="3"/>
  <c r="BI464" i="3"/>
  <c r="BH464" i="3"/>
  <c r="BG464" i="3"/>
  <c r="BE464" i="3"/>
  <c r="T464" i="3"/>
  <c r="R464" i="3"/>
  <c r="P464" i="3"/>
  <c r="BI463" i="3"/>
  <c r="BH463" i="3"/>
  <c r="BG463" i="3"/>
  <c r="BE463" i="3"/>
  <c r="T463" i="3"/>
  <c r="R463" i="3"/>
  <c r="P463" i="3"/>
  <c r="BI461" i="3"/>
  <c r="BH461" i="3"/>
  <c r="BG461" i="3"/>
  <c r="BE461" i="3"/>
  <c r="T461" i="3"/>
  <c r="R461" i="3"/>
  <c r="P461" i="3"/>
  <c r="BI460" i="3"/>
  <c r="BH460" i="3"/>
  <c r="BG460" i="3"/>
  <c r="BE460" i="3"/>
  <c r="T460" i="3"/>
  <c r="R460" i="3"/>
  <c r="P460" i="3"/>
  <c r="BI459" i="3"/>
  <c r="BH459" i="3"/>
  <c r="BG459" i="3"/>
  <c r="BE459" i="3"/>
  <c r="T459" i="3"/>
  <c r="R459" i="3"/>
  <c r="P459" i="3"/>
  <c r="BI458" i="3"/>
  <c r="BH458" i="3"/>
  <c r="BG458" i="3"/>
  <c r="BE458" i="3"/>
  <c r="T458" i="3"/>
  <c r="R458" i="3"/>
  <c r="P458" i="3"/>
  <c r="BI457" i="3"/>
  <c r="BH457" i="3"/>
  <c r="BG457" i="3"/>
  <c r="BE457" i="3"/>
  <c r="T457" i="3"/>
  <c r="R457" i="3"/>
  <c r="P457" i="3"/>
  <c r="BI456" i="3"/>
  <c r="BH456" i="3"/>
  <c r="BG456" i="3"/>
  <c r="BE456" i="3"/>
  <c r="T456" i="3"/>
  <c r="R456" i="3"/>
  <c r="P456" i="3"/>
  <c r="BI454" i="3"/>
  <c r="BH454" i="3"/>
  <c r="BG454" i="3"/>
  <c r="BE454" i="3"/>
  <c r="T454" i="3"/>
  <c r="T453" i="3" s="1"/>
  <c r="R454" i="3"/>
  <c r="R453" i="3" s="1"/>
  <c r="P454" i="3"/>
  <c r="P453" i="3" s="1"/>
  <c r="BI452" i="3"/>
  <c r="BH452" i="3"/>
  <c r="BG452" i="3"/>
  <c r="BE452" i="3"/>
  <c r="T452" i="3"/>
  <c r="R452" i="3"/>
  <c r="P452" i="3"/>
  <c r="BI451" i="3"/>
  <c r="BH451" i="3"/>
  <c r="BG451" i="3"/>
  <c r="BE451" i="3"/>
  <c r="T451" i="3"/>
  <c r="R451" i="3"/>
  <c r="P451" i="3"/>
  <c r="BI450" i="3"/>
  <c r="BH450" i="3"/>
  <c r="BG450" i="3"/>
  <c r="BE450" i="3"/>
  <c r="T450" i="3"/>
  <c r="R450" i="3"/>
  <c r="P450" i="3"/>
  <c r="BI449" i="3"/>
  <c r="BH449" i="3"/>
  <c r="BG449" i="3"/>
  <c r="BE449" i="3"/>
  <c r="T449" i="3"/>
  <c r="R449" i="3"/>
  <c r="P449" i="3"/>
  <c r="BI448" i="3"/>
  <c r="BH448" i="3"/>
  <c r="BG448" i="3"/>
  <c r="BE448" i="3"/>
  <c r="T448" i="3"/>
  <c r="R448" i="3"/>
  <c r="P448" i="3"/>
  <c r="BI447" i="3"/>
  <c r="BH447" i="3"/>
  <c r="BG447" i="3"/>
  <c r="BE447" i="3"/>
  <c r="T447" i="3"/>
  <c r="R447" i="3"/>
  <c r="P447" i="3"/>
  <c r="BI446" i="3"/>
  <c r="BH446" i="3"/>
  <c r="BG446" i="3"/>
  <c r="BE446" i="3"/>
  <c r="T446" i="3"/>
  <c r="R446" i="3"/>
  <c r="P446" i="3"/>
  <c r="BI444" i="3"/>
  <c r="BH444" i="3"/>
  <c r="BG444" i="3"/>
  <c r="BE444" i="3"/>
  <c r="T444" i="3"/>
  <c r="R444" i="3"/>
  <c r="P444" i="3"/>
  <c r="BI443" i="3"/>
  <c r="BH443" i="3"/>
  <c r="BG443" i="3"/>
  <c r="BE443" i="3"/>
  <c r="T443" i="3"/>
  <c r="R443" i="3"/>
  <c r="P443" i="3"/>
  <c r="BI442" i="3"/>
  <c r="BH442" i="3"/>
  <c r="BG442" i="3"/>
  <c r="BE442" i="3"/>
  <c r="T442" i="3"/>
  <c r="R442" i="3"/>
  <c r="P442" i="3"/>
  <c r="BI441" i="3"/>
  <c r="BH441" i="3"/>
  <c r="BG441" i="3"/>
  <c r="BE441" i="3"/>
  <c r="T441" i="3"/>
  <c r="R441" i="3"/>
  <c r="P441" i="3"/>
  <c r="BI440" i="3"/>
  <c r="BH440" i="3"/>
  <c r="BG440" i="3"/>
  <c r="BE440" i="3"/>
  <c r="T440" i="3"/>
  <c r="R440" i="3"/>
  <c r="P440" i="3"/>
  <c r="BI439" i="3"/>
  <c r="BH439" i="3"/>
  <c r="BG439" i="3"/>
  <c r="BE439" i="3"/>
  <c r="T439" i="3"/>
  <c r="R439" i="3"/>
  <c r="P439" i="3"/>
  <c r="BI438" i="3"/>
  <c r="BH438" i="3"/>
  <c r="BG438" i="3"/>
  <c r="BE438" i="3"/>
  <c r="T438" i="3"/>
  <c r="R438" i="3"/>
  <c r="P438" i="3"/>
  <c r="BI437" i="3"/>
  <c r="BH437" i="3"/>
  <c r="BG437" i="3"/>
  <c r="BE437" i="3"/>
  <c r="T437" i="3"/>
  <c r="R437" i="3"/>
  <c r="P437" i="3"/>
  <c r="BI436" i="3"/>
  <c r="BH436" i="3"/>
  <c r="BG436" i="3"/>
  <c r="BE436" i="3"/>
  <c r="T436" i="3"/>
  <c r="R436" i="3"/>
  <c r="P436" i="3"/>
  <c r="BI435" i="3"/>
  <c r="BH435" i="3"/>
  <c r="BG435" i="3"/>
  <c r="BE435" i="3"/>
  <c r="T435" i="3"/>
  <c r="R435" i="3"/>
  <c r="P435" i="3"/>
  <c r="BI434" i="3"/>
  <c r="BH434" i="3"/>
  <c r="BG434" i="3"/>
  <c r="BE434" i="3"/>
  <c r="T434" i="3"/>
  <c r="R434" i="3"/>
  <c r="P434" i="3"/>
  <c r="BI433" i="3"/>
  <c r="BH433" i="3"/>
  <c r="BG433" i="3"/>
  <c r="BE433" i="3"/>
  <c r="T433" i="3"/>
  <c r="R433" i="3"/>
  <c r="P433" i="3"/>
  <c r="BI432" i="3"/>
  <c r="BH432" i="3"/>
  <c r="BG432" i="3"/>
  <c r="BE432" i="3"/>
  <c r="T432" i="3"/>
  <c r="R432" i="3"/>
  <c r="P432" i="3"/>
  <c r="BI431" i="3"/>
  <c r="BH431" i="3"/>
  <c r="BG431" i="3"/>
  <c r="BE431" i="3"/>
  <c r="T431" i="3"/>
  <c r="R431" i="3"/>
  <c r="P431" i="3"/>
  <c r="BI430" i="3"/>
  <c r="BH430" i="3"/>
  <c r="BG430" i="3"/>
  <c r="BE430" i="3"/>
  <c r="T430" i="3"/>
  <c r="R430" i="3"/>
  <c r="P430" i="3"/>
  <c r="BI429" i="3"/>
  <c r="BH429" i="3"/>
  <c r="BG429" i="3"/>
  <c r="BE429" i="3"/>
  <c r="T429" i="3"/>
  <c r="R429" i="3"/>
  <c r="P429" i="3"/>
  <c r="BI427" i="3"/>
  <c r="BH427" i="3"/>
  <c r="BG427" i="3"/>
  <c r="BE427" i="3"/>
  <c r="T427" i="3"/>
  <c r="R427" i="3"/>
  <c r="P427" i="3"/>
  <c r="BI426" i="3"/>
  <c r="BH426" i="3"/>
  <c r="BG426" i="3"/>
  <c r="BE426" i="3"/>
  <c r="T426" i="3"/>
  <c r="R426" i="3"/>
  <c r="P426" i="3"/>
  <c r="BI425" i="3"/>
  <c r="BH425" i="3"/>
  <c r="BG425" i="3"/>
  <c r="BE425" i="3"/>
  <c r="T425" i="3"/>
  <c r="R425" i="3"/>
  <c r="P425" i="3"/>
  <c r="BI424" i="3"/>
  <c r="BH424" i="3"/>
  <c r="BG424" i="3"/>
  <c r="BE424" i="3"/>
  <c r="T424" i="3"/>
  <c r="R424" i="3"/>
  <c r="P424" i="3"/>
  <c r="BI423" i="3"/>
  <c r="BH423" i="3"/>
  <c r="BG423" i="3"/>
  <c r="BE423" i="3"/>
  <c r="T423" i="3"/>
  <c r="R423" i="3"/>
  <c r="P423" i="3"/>
  <c r="BI422" i="3"/>
  <c r="BH422" i="3"/>
  <c r="BG422" i="3"/>
  <c r="BE422" i="3"/>
  <c r="T422" i="3"/>
  <c r="R422" i="3"/>
  <c r="P422" i="3"/>
  <c r="BI421" i="3"/>
  <c r="BH421" i="3"/>
  <c r="BG421" i="3"/>
  <c r="BE421" i="3"/>
  <c r="T421" i="3"/>
  <c r="R421" i="3"/>
  <c r="P421" i="3"/>
  <c r="BI420" i="3"/>
  <c r="BH420" i="3"/>
  <c r="BG420" i="3"/>
  <c r="BE420" i="3"/>
  <c r="T420" i="3"/>
  <c r="R420" i="3"/>
  <c r="P420" i="3"/>
  <c r="BI419" i="3"/>
  <c r="BH419" i="3"/>
  <c r="BG419" i="3"/>
  <c r="BE419" i="3"/>
  <c r="T419" i="3"/>
  <c r="R419" i="3"/>
  <c r="P419" i="3"/>
  <c r="BI418" i="3"/>
  <c r="BH418" i="3"/>
  <c r="BG418" i="3"/>
  <c r="BE418" i="3"/>
  <c r="T418" i="3"/>
  <c r="R418" i="3"/>
  <c r="P418" i="3"/>
  <c r="BI416" i="3"/>
  <c r="BH416" i="3"/>
  <c r="BG416" i="3"/>
  <c r="BE416" i="3"/>
  <c r="T416" i="3"/>
  <c r="R416" i="3"/>
  <c r="P416" i="3"/>
  <c r="BI415" i="3"/>
  <c r="BH415" i="3"/>
  <c r="BG415" i="3"/>
  <c r="BE415" i="3"/>
  <c r="T415" i="3"/>
  <c r="R415" i="3"/>
  <c r="P415" i="3"/>
  <c r="BI414" i="3"/>
  <c r="BH414" i="3"/>
  <c r="BG414" i="3"/>
  <c r="BE414" i="3"/>
  <c r="T414" i="3"/>
  <c r="R414" i="3"/>
  <c r="P414" i="3"/>
  <c r="BI413" i="3"/>
  <c r="BH413" i="3"/>
  <c r="BG413" i="3"/>
  <c r="BE413" i="3"/>
  <c r="T413" i="3"/>
  <c r="R413" i="3"/>
  <c r="P413" i="3"/>
  <c r="BI412" i="3"/>
  <c r="BH412" i="3"/>
  <c r="BG412" i="3"/>
  <c r="BE412" i="3"/>
  <c r="T412" i="3"/>
  <c r="R412" i="3"/>
  <c r="P412" i="3"/>
  <c r="BI411" i="3"/>
  <c r="BH411" i="3"/>
  <c r="BG411" i="3"/>
  <c r="BE411" i="3"/>
  <c r="T411" i="3"/>
  <c r="R411" i="3"/>
  <c r="P411" i="3"/>
  <c r="BI410" i="3"/>
  <c r="BH410" i="3"/>
  <c r="BG410" i="3"/>
  <c r="BE410" i="3"/>
  <c r="T410" i="3"/>
  <c r="R410" i="3"/>
  <c r="P410" i="3"/>
  <c r="BI408" i="3"/>
  <c r="BH408" i="3"/>
  <c r="BG408" i="3"/>
  <c r="BE408" i="3"/>
  <c r="T408" i="3"/>
  <c r="R408" i="3"/>
  <c r="P408" i="3"/>
  <c r="BI407" i="3"/>
  <c r="BH407" i="3"/>
  <c r="BG407" i="3"/>
  <c r="BE407" i="3"/>
  <c r="T407" i="3"/>
  <c r="R407" i="3"/>
  <c r="P407" i="3"/>
  <c r="BI406" i="3"/>
  <c r="BH406" i="3"/>
  <c r="BG406" i="3"/>
  <c r="BE406" i="3"/>
  <c r="T406" i="3"/>
  <c r="R406" i="3"/>
  <c r="P406" i="3"/>
  <c r="BI405" i="3"/>
  <c r="BH405" i="3"/>
  <c r="BG405" i="3"/>
  <c r="BE405" i="3"/>
  <c r="T405" i="3"/>
  <c r="R405" i="3"/>
  <c r="P405" i="3"/>
  <c r="BI404" i="3"/>
  <c r="BH404" i="3"/>
  <c r="BG404" i="3"/>
  <c r="BE404" i="3"/>
  <c r="T404" i="3"/>
  <c r="R404" i="3"/>
  <c r="P404" i="3"/>
  <c r="BI403" i="3"/>
  <c r="BH403" i="3"/>
  <c r="BG403" i="3"/>
  <c r="BE403" i="3"/>
  <c r="T403" i="3"/>
  <c r="R403" i="3"/>
  <c r="P403" i="3"/>
  <c r="BI402" i="3"/>
  <c r="BH402" i="3"/>
  <c r="BG402" i="3"/>
  <c r="BE402" i="3"/>
  <c r="T402" i="3"/>
  <c r="R402" i="3"/>
  <c r="P402" i="3"/>
  <c r="BI401" i="3"/>
  <c r="BH401" i="3"/>
  <c r="BG401" i="3"/>
  <c r="BE401" i="3"/>
  <c r="T401" i="3"/>
  <c r="R401" i="3"/>
  <c r="P401" i="3"/>
  <c r="BI400" i="3"/>
  <c r="BH400" i="3"/>
  <c r="BG400" i="3"/>
  <c r="BE400" i="3"/>
  <c r="T400" i="3"/>
  <c r="R400" i="3"/>
  <c r="P400" i="3"/>
  <c r="BI399" i="3"/>
  <c r="BH399" i="3"/>
  <c r="BG399" i="3"/>
  <c r="BE399" i="3"/>
  <c r="T399" i="3"/>
  <c r="R399" i="3"/>
  <c r="P399" i="3"/>
  <c r="BI398" i="3"/>
  <c r="BH398" i="3"/>
  <c r="BG398" i="3"/>
  <c r="BE398" i="3"/>
  <c r="T398" i="3"/>
  <c r="R398" i="3"/>
  <c r="P398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95" i="3"/>
  <c r="BH395" i="3"/>
  <c r="BG395" i="3"/>
  <c r="BE395" i="3"/>
  <c r="T395" i="3"/>
  <c r="R395" i="3"/>
  <c r="P395" i="3"/>
  <c r="BI394" i="3"/>
  <c r="BH394" i="3"/>
  <c r="BG394" i="3"/>
  <c r="BE394" i="3"/>
  <c r="T394" i="3"/>
  <c r="R394" i="3"/>
  <c r="P394" i="3"/>
  <c r="BI393" i="3"/>
  <c r="BH393" i="3"/>
  <c r="BG393" i="3"/>
  <c r="BE393" i="3"/>
  <c r="T393" i="3"/>
  <c r="R393" i="3"/>
  <c r="P393" i="3"/>
  <c r="BI392" i="3"/>
  <c r="BH392" i="3"/>
  <c r="BG392" i="3"/>
  <c r="BE392" i="3"/>
  <c r="T392" i="3"/>
  <c r="R392" i="3"/>
  <c r="P392" i="3"/>
  <c r="BI391" i="3"/>
  <c r="BH391" i="3"/>
  <c r="BG391" i="3"/>
  <c r="BE391" i="3"/>
  <c r="T391" i="3"/>
  <c r="R391" i="3"/>
  <c r="P391" i="3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7" i="3"/>
  <c r="BH387" i="3"/>
  <c r="BG387" i="3"/>
  <c r="BE387" i="3"/>
  <c r="T387" i="3"/>
  <c r="R387" i="3"/>
  <c r="P387" i="3"/>
  <c r="BI386" i="3"/>
  <c r="BH386" i="3"/>
  <c r="BG386" i="3"/>
  <c r="BE386" i="3"/>
  <c r="T386" i="3"/>
  <c r="R386" i="3"/>
  <c r="P386" i="3"/>
  <c r="BI385" i="3"/>
  <c r="BH385" i="3"/>
  <c r="BG385" i="3"/>
  <c r="BE385" i="3"/>
  <c r="T385" i="3"/>
  <c r="R385" i="3"/>
  <c r="P385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2" i="3"/>
  <c r="BH382" i="3"/>
  <c r="BG382" i="3"/>
  <c r="BE382" i="3"/>
  <c r="T382" i="3"/>
  <c r="R382" i="3"/>
  <c r="P382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8" i="3"/>
  <c r="BH378" i="3"/>
  <c r="BG378" i="3"/>
  <c r="BE378" i="3"/>
  <c r="T378" i="3"/>
  <c r="R378" i="3"/>
  <c r="P378" i="3"/>
  <c r="BI377" i="3"/>
  <c r="BH377" i="3"/>
  <c r="BG377" i="3"/>
  <c r="BE377" i="3"/>
  <c r="T377" i="3"/>
  <c r="R377" i="3"/>
  <c r="P377" i="3"/>
  <c r="BI376" i="3"/>
  <c r="BH376" i="3"/>
  <c r="BG376" i="3"/>
  <c r="BE376" i="3"/>
  <c r="T376" i="3"/>
  <c r="R376" i="3"/>
  <c r="P376" i="3"/>
  <c r="BI375" i="3"/>
  <c r="BH375" i="3"/>
  <c r="BG375" i="3"/>
  <c r="BE375" i="3"/>
  <c r="T375" i="3"/>
  <c r="R375" i="3"/>
  <c r="P375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72" i="3"/>
  <c r="BH372" i="3"/>
  <c r="BG372" i="3"/>
  <c r="BE372" i="3"/>
  <c r="T372" i="3"/>
  <c r="R372" i="3"/>
  <c r="P372" i="3"/>
  <c r="BI371" i="3"/>
  <c r="BH371" i="3"/>
  <c r="BG371" i="3"/>
  <c r="BE371" i="3"/>
  <c r="T371" i="3"/>
  <c r="R371" i="3"/>
  <c r="P371" i="3"/>
  <c r="BI370" i="3"/>
  <c r="BH370" i="3"/>
  <c r="BG370" i="3"/>
  <c r="BE370" i="3"/>
  <c r="T370" i="3"/>
  <c r="R370" i="3"/>
  <c r="P370" i="3"/>
  <c r="BI369" i="3"/>
  <c r="BH369" i="3"/>
  <c r="BG369" i="3"/>
  <c r="BE369" i="3"/>
  <c r="T369" i="3"/>
  <c r="R369" i="3"/>
  <c r="P369" i="3"/>
  <c r="BI368" i="3"/>
  <c r="BH368" i="3"/>
  <c r="BG368" i="3"/>
  <c r="BE368" i="3"/>
  <c r="T368" i="3"/>
  <c r="R368" i="3"/>
  <c r="P368" i="3"/>
  <c r="BI367" i="3"/>
  <c r="BH367" i="3"/>
  <c r="BG367" i="3"/>
  <c r="BE367" i="3"/>
  <c r="T367" i="3"/>
  <c r="R367" i="3"/>
  <c r="P367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8" i="3"/>
  <c r="BH348" i="3"/>
  <c r="BG348" i="3"/>
  <c r="BE348" i="3"/>
  <c r="T348" i="3"/>
  <c r="R348" i="3"/>
  <c r="P348" i="3"/>
  <c r="BI347" i="3"/>
  <c r="BH347" i="3"/>
  <c r="BG347" i="3"/>
  <c r="BE347" i="3"/>
  <c r="T347" i="3"/>
  <c r="R347" i="3"/>
  <c r="P347" i="3"/>
  <c r="BI346" i="3"/>
  <c r="BH346" i="3"/>
  <c r="BG346" i="3"/>
  <c r="BE346" i="3"/>
  <c r="T346" i="3"/>
  <c r="R346" i="3"/>
  <c r="P346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9" i="3"/>
  <c r="BH339" i="3"/>
  <c r="BG339" i="3"/>
  <c r="BE339" i="3"/>
  <c r="T339" i="3"/>
  <c r="R339" i="3"/>
  <c r="P339" i="3"/>
  <c r="BI338" i="3"/>
  <c r="BH338" i="3"/>
  <c r="BG338" i="3"/>
  <c r="BE338" i="3"/>
  <c r="T338" i="3"/>
  <c r="R338" i="3"/>
  <c r="P338" i="3"/>
  <c r="BI337" i="3"/>
  <c r="BH337" i="3"/>
  <c r="BG337" i="3"/>
  <c r="BE337" i="3"/>
  <c r="T337" i="3"/>
  <c r="R337" i="3"/>
  <c r="P337" i="3"/>
  <c r="BI336" i="3"/>
  <c r="BH336" i="3"/>
  <c r="BG336" i="3"/>
  <c r="BE336" i="3"/>
  <c r="T336" i="3"/>
  <c r="R336" i="3"/>
  <c r="P336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J148" i="3"/>
  <c r="J147" i="3"/>
  <c r="F147" i="3"/>
  <c r="F145" i="3"/>
  <c r="E143" i="3"/>
  <c r="J92" i="3"/>
  <c r="J91" i="3"/>
  <c r="F91" i="3"/>
  <c r="F89" i="3"/>
  <c r="E87" i="3"/>
  <c r="J18" i="3"/>
  <c r="E18" i="3"/>
  <c r="F92" i="3" s="1"/>
  <c r="J17" i="3"/>
  <c r="J12" i="3"/>
  <c r="J145" i="3" s="1"/>
  <c r="E7" i="3"/>
  <c r="E85" i="3" s="1"/>
  <c r="L90" i="1"/>
  <c r="AM90" i="1"/>
  <c r="AM89" i="1"/>
  <c r="L89" i="1"/>
  <c r="AM87" i="1"/>
  <c r="L87" i="1"/>
  <c r="L85" i="1"/>
  <c r="L84" i="1"/>
  <c r="BK183" i="6"/>
  <c r="J183" i="6"/>
  <c r="BK181" i="6"/>
  <c r="J181" i="6"/>
  <c r="BK180" i="6"/>
  <c r="J180" i="6"/>
  <c r="BK179" i="6"/>
  <c r="J179" i="6"/>
  <c r="BK178" i="6"/>
  <c r="J178" i="6"/>
  <c r="BK177" i="6"/>
  <c r="J177" i="6"/>
  <c r="BK176" i="6"/>
  <c r="J176" i="6"/>
  <c r="BK175" i="6"/>
  <c r="J175" i="6"/>
  <c r="BK174" i="6"/>
  <c r="J174" i="6"/>
  <c r="BK173" i="6"/>
  <c r="BK172" i="6"/>
  <c r="BK171" i="6"/>
  <c r="J171" i="6"/>
  <c r="BK170" i="6"/>
  <c r="J170" i="6"/>
  <c r="BK169" i="6"/>
  <c r="BK168" i="6"/>
  <c r="J168" i="6"/>
  <c r="BK167" i="6"/>
  <c r="BK166" i="6"/>
  <c r="BK165" i="6"/>
  <c r="J164" i="6"/>
  <c r="BK163" i="6"/>
  <c r="J163" i="6"/>
  <c r="BK162" i="6"/>
  <c r="BK161" i="6"/>
  <c r="J159" i="6"/>
  <c r="BK158" i="6"/>
  <c r="J157" i="6"/>
  <c r="J155" i="6"/>
  <c r="J153" i="6"/>
  <c r="J145" i="6"/>
  <c r="BK144" i="6"/>
  <c r="BK137" i="6"/>
  <c r="BK134" i="6"/>
  <c r="J131" i="6"/>
  <c r="BK130" i="6"/>
  <c r="J129" i="6"/>
  <c r="BK473" i="4"/>
  <c r="J461" i="4"/>
  <c r="J459" i="4"/>
  <c r="BK456" i="4"/>
  <c r="J455" i="4"/>
  <c r="BK454" i="4"/>
  <c r="J453" i="4"/>
  <c r="J450" i="4"/>
  <c r="BK449" i="4"/>
  <c r="BK447" i="4"/>
  <c r="BK445" i="4"/>
  <c r="BK441" i="4"/>
  <c r="BK436" i="4"/>
  <c r="J434" i="4"/>
  <c r="J430" i="4"/>
  <c r="J427" i="4"/>
  <c r="J418" i="4"/>
  <c r="BK416" i="4"/>
  <c r="BK414" i="4"/>
  <c r="BK410" i="4"/>
  <c r="J406" i="4"/>
  <c r="J401" i="4"/>
  <c r="BK399" i="4"/>
  <c r="BK398" i="4"/>
  <c r="J394" i="4"/>
  <c r="J392" i="4"/>
  <c r="BK390" i="4"/>
  <c r="BK388" i="4"/>
  <c r="J385" i="4"/>
  <c r="J375" i="4"/>
  <c r="BK373" i="4"/>
  <c r="BK369" i="4"/>
  <c r="BK365" i="4"/>
  <c r="J364" i="4"/>
  <c r="J362" i="4"/>
  <c r="J358" i="4"/>
  <c r="J356" i="4"/>
  <c r="BK348" i="4"/>
  <c r="J347" i="4"/>
  <c r="J346" i="4"/>
  <c r="BK343" i="4"/>
  <c r="BK338" i="4"/>
  <c r="BK330" i="4"/>
  <c r="J328" i="4"/>
  <c r="BK324" i="4"/>
  <c r="J318" i="4"/>
  <c r="J317" i="4"/>
  <c r="BK314" i="4"/>
  <c r="BK311" i="4"/>
  <c r="BK305" i="4"/>
  <c r="J301" i="4"/>
  <c r="BK297" i="4"/>
  <c r="BK293" i="4"/>
  <c r="J291" i="4"/>
  <c r="BK289" i="4"/>
  <c r="J274" i="4"/>
  <c r="BK273" i="4"/>
  <c r="BK268" i="4"/>
  <c r="BK267" i="4"/>
  <c r="BK265" i="4"/>
  <c r="BK263" i="4"/>
  <c r="BK261" i="4"/>
  <c r="BK260" i="4"/>
  <c r="J258" i="4"/>
  <c r="BK256" i="4"/>
  <c r="BK255" i="4"/>
  <c r="BK251" i="4"/>
  <c r="J250" i="4"/>
  <c r="BK247" i="4"/>
  <c r="J245" i="4"/>
  <c r="J244" i="4"/>
  <c r="BK242" i="4"/>
  <c r="J240" i="4"/>
  <c r="J238" i="4"/>
  <c r="J237" i="4"/>
  <c r="J231" i="4"/>
  <c r="BK227" i="4"/>
  <c r="J225" i="4"/>
  <c r="BK224" i="4"/>
  <c r="BK220" i="4"/>
  <c r="BK218" i="4"/>
  <c r="J213" i="4"/>
  <c r="J212" i="4"/>
  <c r="J211" i="4"/>
  <c r="BK206" i="4"/>
  <c r="J202" i="4"/>
  <c r="J200" i="4"/>
  <c r="BK198" i="4"/>
  <c r="J196" i="4"/>
  <c r="BK191" i="4"/>
  <c r="J189" i="4"/>
  <c r="BK185" i="4"/>
  <c r="J182" i="4"/>
  <c r="BK181" i="4"/>
  <c r="BK179" i="4"/>
  <c r="BK175" i="4"/>
  <c r="J173" i="4"/>
  <c r="J171" i="4"/>
  <c r="J169" i="4"/>
  <c r="BK168" i="4"/>
  <c r="J160" i="4"/>
  <c r="J158" i="4"/>
  <c r="BK157" i="4"/>
  <c r="J152" i="4"/>
  <c r="BK151" i="4"/>
  <c r="BK594" i="3"/>
  <c r="J591" i="3"/>
  <c r="J589" i="3"/>
  <c r="J585" i="3"/>
  <c r="J581" i="3"/>
  <c r="BK575" i="3"/>
  <c r="J574" i="3"/>
  <c r="BK573" i="3"/>
  <c r="BK571" i="3"/>
  <c r="BK563" i="3"/>
  <c r="BK556" i="3"/>
  <c r="J551" i="3"/>
  <c r="J541" i="3"/>
  <c r="BK540" i="3"/>
  <c r="BK539" i="3"/>
  <c r="BK536" i="3"/>
  <c r="BK531" i="3"/>
  <c r="BK529" i="3"/>
  <c r="BK527" i="3"/>
  <c r="BK526" i="3"/>
  <c r="J523" i="3"/>
  <c r="BK518" i="3"/>
  <c r="J517" i="3"/>
  <c r="J514" i="3"/>
  <c r="BK509" i="3"/>
  <c r="BK505" i="3"/>
  <c r="BK502" i="3"/>
  <c r="BK497" i="3"/>
  <c r="J495" i="3"/>
  <c r="J494" i="3"/>
  <c r="BK478" i="3"/>
  <c r="BK475" i="3"/>
  <c r="BK473" i="3"/>
  <c r="J470" i="3"/>
  <c r="J468" i="3"/>
  <c r="J466" i="3"/>
  <c r="J459" i="3"/>
  <c r="BK458" i="3"/>
  <c r="J457" i="3"/>
  <c r="BK452" i="3"/>
  <c r="J451" i="3"/>
  <c r="J450" i="3"/>
  <c r="BK448" i="3"/>
  <c r="J444" i="3"/>
  <c r="BK439" i="3"/>
  <c r="J438" i="3"/>
  <c r="BK436" i="3"/>
  <c r="J435" i="3"/>
  <c r="BK431" i="3"/>
  <c r="J419" i="3"/>
  <c r="BK416" i="3"/>
  <c r="BK414" i="3"/>
  <c r="J412" i="3"/>
  <c r="J408" i="3"/>
  <c r="J404" i="3"/>
  <c r="J392" i="3"/>
  <c r="J389" i="3"/>
  <c r="J385" i="3"/>
  <c r="J383" i="3"/>
  <c r="J378" i="3"/>
  <c r="BK375" i="3"/>
  <c r="BK369" i="3"/>
  <c r="BK368" i="3"/>
  <c r="BK361" i="3"/>
  <c r="J360" i="3"/>
  <c r="J354" i="3"/>
  <c r="BK352" i="3"/>
  <c r="BK349" i="3"/>
  <c r="BK346" i="3"/>
  <c r="BK342" i="3"/>
  <c r="J339" i="3"/>
  <c r="BK336" i="3"/>
  <c r="J334" i="3"/>
  <c r="BK330" i="3"/>
  <c r="BK325" i="3"/>
  <c r="BK323" i="3"/>
  <c r="J321" i="3"/>
  <c r="BK319" i="3"/>
  <c r="J316" i="3"/>
  <c r="J310" i="3"/>
  <c r="BK308" i="3"/>
  <c r="J306" i="3"/>
  <c r="J303" i="3"/>
  <c r="BK297" i="3"/>
  <c r="BK272" i="3"/>
  <c r="BK270" i="3"/>
  <c r="BK267" i="3"/>
  <c r="J263" i="3"/>
  <c r="J255" i="3"/>
  <c r="BK254" i="3"/>
  <c r="J253" i="3"/>
  <c r="J249" i="3"/>
  <c r="BK245" i="3"/>
  <c r="J242" i="3"/>
  <c r="BK240" i="3"/>
  <c r="J230" i="3"/>
  <c r="BK224" i="3"/>
  <c r="J222" i="3"/>
  <c r="J221" i="3"/>
  <c r="J217" i="3"/>
  <c r="J210" i="3"/>
  <c r="BK202" i="3"/>
  <c r="BK192" i="3"/>
  <c r="J189" i="3"/>
  <c r="BK187" i="3"/>
  <c r="BK184" i="3"/>
  <c r="BK182" i="3"/>
  <c r="J180" i="3"/>
  <c r="J179" i="3"/>
  <c r="BK171" i="3"/>
  <c r="BK166" i="3"/>
  <c r="BK165" i="3"/>
  <c r="J161" i="3"/>
  <c r="J160" i="3"/>
  <c r="J154" i="3"/>
  <c r="J167" i="6"/>
  <c r="J166" i="6"/>
  <c r="BK164" i="6"/>
  <c r="J162" i="6"/>
  <c r="J140" i="6"/>
  <c r="BK133" i="6"/>
  <c r="BK468" i="4"/>
  <c r="BK466" i="4"/>
  <c r="BK465" i="4"/>
  <c r="BK462" i="4"/>
  <c r="BK452" i="4"/>
  <c r="BK448" i="4"/>
  <c r="J446" i="4"/>
  <c r="J444" i="4"/>
  <c r="BK443" i="4"/>
  <c r="BK438" i="4"/>
  <c r="BK434" i="4"/>
  <c r="BK428" i="4"/>
  <c r="BK423" i="4"/>
  <c r="J421" i="4"/>
  <c r="J419" i="4"/>
  <c r="J416" i="4"/>
  <c r="BK413" i="4"/>
  <c r="BK409" i="4"/>
  <c r="J403" i="4"/>
  <c r="BK395" i="4"/>
  <c r="J393" i="4"/>
  <c r="BK391" i="4"/>
  <c r="J389" i="4"/>
  <c r="BK386" i="4"/>
  <c r="BK383" i="4"/>
  <c r="J380" i="4"/>
  <c r="BK376" i="4"/>
  <c r="BK367" i="4"/>
  <c r="J366" i="4"/>
  <c r="BK364" i="4"/>
  <c r="BK363" i="4"/>
  <c r="J359" i="4"/>
  <c r="BK357" i="4"/>
  <c r="J354" i="4"/>
  <c r="J352" i="4"/>
  <c r="BK349" i="4"/>
  <c r="J340" i="4"/>
  <c r="BK335" i="4"/>
  <c r="J333" i="4"/>
  <c r="BK327" i="4"/>
  <c r="BK318" i="4"/>
  <c r="BK313" i="4"/>
  <c r="J310" i="4"/>
  <c r="BK309" i="4"/>
  <c r="BK307" i="4"/>
  <c r="J306" i="4"/>
  <c r="BK303" i="4"/>
  <c r="BK302" i="4"/>
  <c r="BK300" i="4"/>
  <c r="J297" i="4"/>
  <c r="BK294" i="4"/>
  <c r="J286" i="4"/>
  <c r="BK278" i="4"/>
  <c r="J269" i="4"/>
  <c r="BK262" i="4"/>
  <c r="BK258" i="4"/>
  <c r="J257" i="4"/>
  <c r="J255" i="4"/>
  <c r="BK253" i="4"/>
  <c r="BK250" i="4"/>
  <c r="BK248" i="4"/>
  <c r="J247" i="4"/>
  <c r="BK244" i="4"/>
  <c r="BK235" i="4"/>
  <c r="J227" i="4"/>
  <c r="BK223" i="4"/>
  <c r="BK215" i="4"/>
  <c r="BK212" i="4"/>
  <c r="BK209" i="4"/>
  <c r="J203" i="4"/>
  <c r="BK201" i="4"/>
  <c r="BK199" i="4"/>
  <c r="J195" i="4"/>
  <c r="BK188" i="4"/>
  <c r="J187" i="4"/>
  <c r="BK183" i="4"/>
  <c r="BK180" i="4"/>
  <c r="BK174" i="4"/>
  <c r="BK170" i="4"/>
  <c r="J168" i="4"/>
  <c r="J166" i="4"/>
  <c r="BK163" i="4"/>
  <c r="BK160" i="4"/>
  <c r="BK156" i="4"/>
  <c r="J155" i="4"/>
  <c r="BK153" i="4"/>
  <c r="BK150" i="4"/>
  <c r="J595" i="3"/>
  <c r="BK591" i="3"/>
  <c r="J584" i="3"/>
  <c r="J583" i="3"/>
  <c r="J580" i="3"/>
  <c r="BK579" i="3"/>
  <c r="BK577" i="3"/>
  <c r="J572" i="3"/>
  <c r="BK570" i="3"/>
  <c r="BK569" i="3"/>
  <c r="J564" i="3"/>
  <c r="J562" i="3"/>
  <c r="J561" i="3"/>
  <c r="BK560" i="3"/>
  <c r="BK558" i="3"/>
  <c r="BK557" i="3"/>
  <c r="J556" i="3"/>
  <c r="J554" i="3"/>
  <c r="BK553" i="3"/>
  <c r="BK550" i="3"/>
  <c r="BK549" i="3"/>
  <c r="J548" i="3"/>
  <c r="J543" i="3"/>
  <c r="J542" i="3"/>
  <c r="J536" i="3"/>
  <c r="J530" i="3"/>
  <c r="J528" i="3"/>
  <c r="J518" i="3"/>
  <c r="BK514" i="3"/>
  <c r="BK511" i="3"/>
  <c r="BK503" i="3"/>
  <c r="J501" i="3"/>
  <c r="J500" i="3"/>
  <c r="BK495" i="3"/>
  <c r="BK494" i="3"/>
  <c r="J491" i="3"/>
  <c r="J490" i="3"/>
  <c r="BK488" i="3"/>
  <c r="BK484" i="3"/>
  <c r="J483" i="3"/>
  <c r="BK482" i="3"/>
  <c r="J479" i="3"/>
  <c r="J473" i="3"/>
  <c r="BK470" i="3"/>
  <c r="J467" i="3"/>
  <c r="J465" i="3"/>
  <c r="J461" i="3"/>
  <c r="BK460" i="3"/>
  <c r="BK447" i="3"/>
  <c r="BK441" i="3"/>
  <c r="BK435" i="3"/>
  <c r="BK434" i="3"/>
  <c r="J426" i="3"/>
  <c r="J425" i="3"/>
  <c r="J421" i="3"/>
  <c r="J418" i="3"/>
  <c r="J415" i="3"/>
  <c r="J413" i="3"/>
  <c r="BK410" i="3"/>
  <c r="J397" i="3"/>
  <c r="J396" i="3"/>
  <c r="BK385" i="3"/>
  <c r="J382" i="3"/>
  <c r="BK379" i="3"/>
  <c r="BK377" i="3"/>
  <c r="BK374" i="3"/>
  <c r="J372" i="3"/>
  <c r="BK367" i="3"/>
  <c r="J365" i="3"/>
  <c r="J359" i="3"/>
  <c r="BK357" i="3"/>
  <c r="BK356" i="3"/>
  <c r="BK353" i="3"/>
  <c r="BK348" i="3"/>
  <c r="J347" i="3"/>
  <c r="J341" i="3"/>
  <c r="BK339" i="3"/>
  <c r="BK333" i="3"/>
  <c r="BK331" i="3"/>
  <c r="BK329" i="3"/>
  <c r="J323" i="3"/>
  <c r="BK321" i="3"/>
  <c r="J320" i="3"/>
  <c r="BK318" i="3"/>
  <c r="J317" i="3"/>
  <c r="BK316" i="3"/>
  <c r="J313" i="3"/>
  <c r="J311" i="3"/>
  <c r="BK310" i="3"/>
  <c r="J305" i="3"/>
  <c r="J304" i="3"/>
  <c r="BK300" i="3"/>
  <c r="BK299" i="3"/>
  <c r="BK296" i="3"/>
  <c r="J270" i="3"/>
  <c r="BK266" i="3"/>
  <c r="J260" i="3"/>
  <c r="BK258" i="3"/>
  <c r="BK256" i="3"/>
  <c r="BK247" i="3"/>
  <c r="BK246" i="3"/>
  <c r="BK242" i="3"/>
  <c r="BK241" i="3"/>
  <c r="J238" i="3"/>
  <c r="J236" i="3"/>
  <c r="BK234" i="3"/>
  <c r="BK232" i="3"/>
  <c r="BK230" i="3"/>
  <c r="J226" i="3"/>
  <c r="J223" i="3"/>
  <c r="BK221" i="3"/>
  <c r="J219" i="3"/>
  <c r="J216" i="3"/>
  <c r="J215" i="3"/>
  <c r="J209" i="3"/>
  <c r="BK206" i="3"/>
  <c r="BK205" i="3"/>
  <c r="J204" i="3"/>
  <c r="J203" i="3"/>
  <c r="J202" i="3"/>
  <c r="BK200" i="3"/>
  <c r="J196" i="3"/>
  <c r="J194" i="3"/>
  <c r="J193" i="3"/>
  <c r="BK190" i="3"/>
  <c r="BK181" i="3"/>
  <c r="J178" i="3"/>
  <c r="J174" i="3"/>
  <c r="J168" i="3"/>
  <c r="BK162" i="3"/>
  <c r="BK159" i="3"/>
  <c r="J157" i="3"/>
  <c r="BK156" i="3"/>
  <c r="BK156" i="6"/>
  <c r="BK150" i="6"/>
  <c r="BK474" i="4"/>
  <c r="J472" i="4"/>
  <c r="J470" i="4"/>
  <c r="J468" i="4"/>
  <c r="J465" i="4"/>
  <c r="J464" i="4"/>
  <c r="J463" i="4"/>
  <c r="BK460" i="4"/>
  <c r="BK455" i="4"/>
  <c r="J452" i="4"/>
  <c r="J448" i="4"/>
  <c r="J445" i="4"/>
  <c r="J443" i="4"/>
  <c r="BK437" i="4"/>
  <c r="J433" i="4"/>
  <c r="BK430" i="4"/>
  <c r="J429" i="4"/>
  <c r="BK417" i="4"/>
  <c r="J414" i="4"/>
  <c r="J412" i="4"/>
  <c r="J409" i="4"/>
  <c r="BK408" i="4"/>
  <c r="J407" i="4"/>
  <c r="BK406" i="4"/>
  <c r="J405" i="4"/>
  <c r="J402" i="4"/>
  <c r="BK400" i="4"/>
  <c r="J390" i="4"/>
  <c r="J388" i="4"/>
  <c r="BK382" i="4"/>
  <c r="BK380" i="4"/>
  <c r="J379" i="4"/>
  <c r="J378" i="4"/>
  <c r="J376" i="4"/>
  <c r="J372" i="4"/>
  <c r="J371" i="4"/>
  <c r="J367" i="4"/>
  <c r="J363" i="4"/>
  <c r="J360" i="4"/>
  <c r="J355" i="4"/>
  <c r="BK352" i="4"/>
  <c r="J351" i="4"/>
  <c r="J345" i="4"/>
  <c r="J343" i="4"/>
  <c r="BK340" i="4"/>
  <c r="J337" i="4"/>
  <c r="BK333" i="4"/>
  <c r="BK332" i="4"/>
  <c r="J329" i="4"/>
  <c r="J326" i="4"/>
  <c r="J325" i="4"/>
  <c r="BK323" i="4"/>
  <c r="BK321" i="4"/>
  <c r="BK320" i="4"/>
  <c r="BK317" i="4"/>
  <c r="J313" i="4"/>
  <c r="J308" i="4"/>
  <c r="BK306" i="4"/>
  <c r="J304" i="4"/>
  <c r="J303" i="4"/>
  <c r="J296" i="4"/>
  <c r="BK295" i="4"/>
  <c r="J289" i="4"/>
  <c r="J288" i="4"/>
  <c r="J287" i="4"/>
  <c r="BK286" i="4"/>
  <c r="BK284" i="4"/>
  <c r="BK281" i="4"/>
  <c r="BK280" i="4"/>
  <c r="BK277" i="4"/>
  <c r="BK275" i="4"/>
  <c r="BK272" i="4"/>
  <c r="BK271" i="4"/>
  <c r="BK269" i="4"/>
  <c r="J267" i="4"/>
  <c r="J263" i="4"/>
  <c r="J261" i="4"/>
  <c r="J260" i="4"/>
  <c r="BK257" i="4"/>
  <c r="J253" i="4"/>
  <c r="J248" i="4"/>
  <c r="J246" i="4"/>
  <c r="BK243" i="4"/>
  <c r="BK240" i="4"/>
  <c r="BK238" i="4"/>
  <c r="BK234" i="4"/>
  <c r="J232" i="4"/>
  <c r="J220" i="4"/>
  <c r="BK217" i="4"/>
  <c r="J216" i="4"/>
  <c r="J214" i="4"/>
  <c r="J209" i="4"/>
  <c r="J208" i="4"/>
  <c r="J207" i="4"/>
  <c r="J205" i="4"/>
  <c r="BK204" i="4"/>
  <c r="BK203" i="4"/>
  <c r="BK200" i="4"/>
  <c r="J198" i="4"/>
  <c r="BK197" i="4"/>
  <c r="BK196" i="4"/>
  <c r="J193" i="4"/>
  <c r="J190" i="4"/>
  <c r="BK189" i="4"/>
  <c r="J186" i="4"/>
  <c r="J184" i="4"/>
  <c r="J183" i="4"/>
  <c r="J181" i="4"/>
  <c r="J178" i="4"/>
  <c r="BK176" i="4"/>
  <c r="J172" i="4"/>
  <c r="J170" i="4"/>
  <c r="BK167" i="4"/>
  <c r="BK164" i="4"/>
  <c r="J163" i="4"/>
  <c r="J162" i="4"/>
  <c r="J159" i="4"/>
  <c r="J156" i="4"/>
  <c r="J154" i="4"/>
  <c r="J151" i="4"/>
  <c r="J558" i="3"/>
  <c r="J539" i="3"/>
  <c r="BK532" i="3"/>
  <c r="BK528" i="3"/>
  <c r="J525" i="3"/>
  <c r="BK519" i="3"/>
  <c r="BK516" i="3"/>
  <c r="J510" i="3"/>
  <c r="J443" i="3"/>
  <c r="BK440" i="3"/>
  <c r="BK432" i="3"/>
  <c r="BK426" i="3"/>
  <c r="BK424" i="3"/>
  <c r="BK415" i="3"/>
  <c r="J407" i="3"/>
  <c r="BK395" i="3"/>
  <c r="J380" i="3"/>
  <c r="BK378" i="3"/>
  <c r="J376" i="3"/>
  <c r="J374" i="3"/>
  <c r="BK371" i="3"/>
  <c r="BK363" i="3"/>
  <c r="J352" i="3"/>
  <c r="J350" i="3"/>
  <c r="BK345" i="3"/>
  <c r="J343" i="3"/>
  <c r="J336" i="3"/>
  <c r="BK332" i="3"/>
  <c r="J300" i="3"/>
  <c r="J298" i="3"/>
  <c r="J295" i="3"/>
  <c r="J293" i="3"/>
  <c r="BK262" i="3"/>
  <c r="BK260" i="3"/>
  <c r="BK257" i="3"/>
  <c r="J251" i="3"/>
  <c r="BK243" i="3"/>
  <c r="BK239" i="3"/>
  <c r="BK237" i="3"/>
  <c r="BK229" i="3"/>
  <c r="BK223" i="3"/>
  <c r="BK211" i="3"/>
  <c r="BK209" i="3"/>
  <c r="J199" i="3"/>
  <c r="J185" i="3"/>
  <c r="BK176" i="3"/>
  <c r="BK174" i="3"/>
  <c r="J169" i="3"/>
  <c r="BK161" i="3"/>
  <c r="BK155" i="3"/>
  <c r="J161" i="6"/>
  <c r="BK160" i="6"/>
  <c r="J158" i="6"/>
  <c r="BK157" i="6"/>
  <c r="J156" i="6"/>
  <c r="BK155" i="6"/>
  <c r="BK154" i="6"/>
  <c r="J150" i="6"/>
  <c r="J149" i="6"/>
  <c r="J147" i="6"/>
  <c r="BK143" i="6"/>
  <c r="BK140" i="6"/>
  <c r="J139" i="6"/>
  <c r="J137" i="6"/>
  <c r="J136" i="6"/>
  <c r="J134" i="6"/>
  <c r="BK132" i="6"/>
  <c r="BK131" i="6"/>
  <c r="BK129" i="6"/>
  <c r="BK472" i="4"/>
  <c r="BK467" i="4"/>
  <c r="J462" i="4"/>
  <c r="BK461" i="4"/>
  <c r="J460" i="4"/>
  <c r="BK458" i="4"/>
  <c r="J457" i="4"/>
  <c r="J456" i="4"/>
  <c r="BK446" i="4"/>
  <c r="J442" i="4"/>
  <c r="J441" i="4"/>
  <c r="BK440" i="4"/>
  <c r="BK439" i="4"/>
  <c r="BK435" i="4"/>
  <c r="BK433" i="4"/>
  <c r="BK427" i="4"/>
  <c r="BK426" i="4"/>
  <c r="BK424" i="4"/>
  <c r="BK419" i="4"/>
  <c r="J417" i="4"/>
  <c r="BK405" i="4"/>
  <c r="BK402" i="4"/>
  <c r="BK401" i="4"/>
  <c r="J396" i="4"/>
  <c r="J395" i="4"/>
  <c r="BK392" i="4"/>
  <c r="J391" i="4"/>
  <c r="BK389" i="4"/>
  <c r="BK385" i="4"/>
  <c r="J381" i="4"/>
  <c r="BK379" i="4"/>
  <c r="J373" i="4"/>
  <c r="BK372" i="4"/>
  <c r="J369" i="4"/>
  <c r="BK355" i="4"/>
  <c r="BK354" i="4"/>
  <c r="J353" i="4"/>
  <c r="BK346" i="4"/>
  <c r="BK344" i="4"/>
  <c r="J342" i="4"/>
  <c r="J336" i="4"/>
  <c r="J335" i="4"/>
  <c r="BK334" i="4"/>
  <c r="BK329" i="4"/>
  <c r="BK328" i="4"/>
  <c r="J324" i="4"/>
  <c r="J321" i="4"/>
  <c r="J320" i="4"/>
  <c r="BK319" i="4"/>
  <c r="J314" i="4"/>
  <c r="BK312" i="4"/>
  <c r="BK310" i="4"/>
  <c r="J309" i="4"/>
  <c r="J305" i="4"/>
  <c r="BK301" i="4"/>
  <c r="J300" i="4"/>
  <c r="BK296" i="4"/>
  <c r="J295" i="4"/>
  <c r="J293" i="4"/>
  <c r="J292" i="4"/>
  <c r="BK288" i="4"/>
  <c r="BK285" i="4"/>
  <c r="J280" i="4"/>
  <c r="J273" i="4"/>
  <c r="J272" i="4"/>
  <c r="J271" i="4"/>
  <c r="J268" i="4"/>
  <c r="BK264" i="4"/>
  <c r="J259" i="4"/>
  <c r="J256" i="4"/>
  <c r="BK254" i="4"/>
  <c r="J251" i="4"/>
  <c r="J249" i="4"/>
  <c r="BK245" i="4"/>
  <c r="J243" i="4"/>
  <c r="BK241" i="4"/>
  <c r="J239" i="4"/>
  <c r="J234" i="4"/>
  <c r="J233" i="4"/>
  <c r="J222" i="4"/>
  <c r="J221" i="4"/>
  <c r="J219" i="4"/>
  <c r="J218" i="4"/>
  <c r="J217" i="4"/>
  <c r="J215" i="4"/>
  <c r="BK213" i="4"/>
  <c r="BK210" i="4"/>
  <c r="BK207" i="4"/>
  <c r="J206" i="4"/>
  <c r="BK205" i="4"/>
  <c r="J204" i="4"/>
  <c r="J201" i="4"/>
  <c r="BK195" i="4"/>
  <c r="BK194" i="4"/>
  <c r="BK187" i="4"/>
  <c r="J185" i="4"/>
  <c r="BK182" i="4"/>
  <c r="J179" i="4"/>
  <c r="J177" i="4"/>
  <c r="BK173" i="4"/>
  <c r="J167" i="4"/>
  <c r="J164" i="4"/>
  <c r="BK159" i="4"/>
  <c r="BK566" i="3"/>
  <c r="BK559" i="3"/>
  <c r="J498" i="3"/>
  <c r="BK485" i="3"/>
  <c r="J481" i="3"/>
  <c r="BK477" i="3"/>
  <c r="BK472" i="3"/>
  <c r="BK468" i="3"/>
  <c r="BK461" i="3"/>
  <c r="BK444" i="3"/>
  <c r="BK442" i="3"/>
  <c r="J422" i="3"/>
  <c r="BK420" i="3"/>
  <c r="J406" i="3"/>
  <c r="BK400" i="3"/>
  <c r="BK398" i="3"/>
  <c r="BK365" i="3"/>
  <c r="BK359" i="3"/>
  <c r="J357" i="3"/>
  <c r="BK351" i="3"/>
  <c r="J348" i="3"/>
  <c r="BK338" i="3"/>
  <c r="J332" i="3"/>
  <c r="BK326" i="3"/>
  <c r="J314" i="3"/>
  <c r="J308" i="3"/>
  <c r="J292" i="3"/>
  <c r="BK261" i="3"/>
  <c r="J252" i="3"/>
  <c r="J248" i="3"/>
  <c r="BK244" i="3"/>
  <c r="J243" i="3"/>
  <c r="J237" i="3"/>
  <c r="BK231" i="3"/>
  <c r="J218" i="3"/>
  <c r="J211" i="3"/>
  <c r="J198" i="3"/>
  <c r="BK196" i="3"/>
  <c r="BK175" i="3"/>
  <c r="J158" i="3"/>
  <c r="J173" i="6"/>
  <c r="J172" i="6"/>
  <c r="J160" i="6"/>
  <c r="BK159" i="6"/>
  <c r="J154" i="6"/>
  <c r="BK153" i="6"/>
  <c r="BK149" i="6"/>
  <c r="BK148" i="6"/>
  <c r="J146" i="6"/>
  <c r="BK145" i="6"/>
  <c r="BK139" i="6"/>
  <c r="J474" i="4"/>
  <c r="J473" i="4"/>
  <c r="J469" i="4"/>
  <c r="J467" i="4"/>
  <c r="J451" i="4"/>
  <c r="J449" i="4"/>
  <c r="BK444" i="4"/>
  <c r="J439" i="4"/>
  <c r="J437" i="4"/>
  <c r="J436" i="4"/>
  <c r="BK429" i="4"/>
  <c r="J428" i="4"/>
  <c r="J426" i="4"/>
  <c r="J424" i="4"/>
  <c r="BK422" i="4"/>
  <c r="BK421" i="4"/>
  <c r="BK418" i="4"/>
  <c r="J413" i="4"/>
  <c r="J410" i="4"/>
  <c r="J408" i="4"/>
  <c r="BK403" i="4"/>
  <c r="J400" i="4"/>
  <c r="J398" i="4"/>
  <c r="BK393" i="4"/>
  <c r="J386" i="4"/>
  <c r="J383" i="4"/>
  <c r="BK371" i="4"/>
  <c r="BK360" i="4"/>
  <c r="BK356" i="4"/>
  <c r="BK353" i="4"/>
  <c r="J349" i="4"/>
  <c r="J348" i="4"/>
  <c r="BK347" i="4"/>
  <c r="BK345" i="4"/>
  <c r="BK341" i="4"/>
  <c r="BK337" i="4"/>
  <c r="J332" i="4"/>
  <c r="BK326" i="4"/>
  <c r="BK322" i="4"/>
  <c r="J319" i="4"/>
  <c r="BK315" i="4"/>
  <c r="J312" i="4"/>
  <c r="BK308" i="4"/>
  <c r="J302" i="4"/>
  <c r="BK299" i="4"/>
  <c r="J294" i="4"/>
  <c r="BK290" i="4"/>
  <c r="J285" i="4"/>
  <c r="J284" i="4"/>
  <c r="BK282" i="4"/>
  <c r="J279" i="4"/>
  <c r="J278" i="4"/>
  <c r="J277" i="4"/>
  <c r="BK274" i="4"/>
  <c r="BK270" i="4"/>
  <c r="J266" i="4"/>
  <c r="J264" i="4"/>
  <c r="J262" i="4"/>
  <c r="BK259" i="4"/>
  <c r="J254" i="4"/>
  <c r="BK249" i="4"/>
  <c r="BK246" i="4"/>
  <c r="J242" i="4"/>
  <c r="BK239" i="4"/>
  <c r="J235" i="4"/>
  <c r="BK233" i="4"/>
  <c r="J228" i="4"/>
  <c r="BK221" i="4"/>
  <c r="BK219" i="4"/>
  <c r="BK216" i="4"/>
  <c r="BK214" i="4"/>
  <c r="J210" i="4"/>
  <c r="BK208" i="4"/>
  <c r="J191" i="4"/>
  <c r="BK190" i="4"/>
  <c r="BK186" i="4"/>
  <c r="BK184" i="4"/>
  <c r="BK178" i="4"/>
  <c r="J176" i="4"/>
  <c r="J175" i="4"/>
  <c r="J174" i="4"/>
  <c r="BK172" i="4"/>
  <c r="BK171" i="4"/>
  <c r="BK162" i="4"/>
  <c r="BK158" i="4"/>
  <c r="BK155" i="4"/>
  <c r="BK154" i="4"/>
  <c r="BK152" i="4"/>
  <c r="BK593" i="3"/>
  <c r="J587" i="3"/>
  <c r="BK586" i="3"/>
  <c r="BK581" i="3"/>
  <c r="BK574" i="3"/>
  <c r="J569" i="3"/>
  <c r="BK568" i="3"/>
  <c r="BK565" i="3"/>
  <c r="BK564" i="3"/>
  <c r="BK562" i="3"/>
  <c r="J559" i="3"/>
  <c r="J557" i="3"/>
  <c r="J553" i="3"/>
  <c r="BK551" i="3"/>
  <c r="J549" i="3"/>
  <c r="J544" i="3"/>
  <c r="BK542" i="3"/>
  <c r="J540" i="3"/>
  <c r="BK535" i="3"/>
  <c r="BK534" i="3"/>
  <c r="BK530" i="3"/>
  <c r="J527" i="3"/>
  <c r="J526" i="3"/>
  <c r="J516" i="3"/>
  <c r="J507" i="3"/>
  <c r="J505" i="3"/>
  <c r="J502" i="3"/>
  <c r="BK501" i="3"/>
  <c r="BK500" i="3"/>
  <c r="J496" i="3"/>
  <c r="BK492" i="3"/>
  <c r="BK491" i="3"/>
  <c r="J488" i="3"/>
  <c r="BK486" i="3"/>
  <c r="J482" i="3"/>
  <c r="J480" i="3"/>
  <c r="BK479" i="3"/>
  <c r="J478" i="3"/>
  <c r="J472" i="3"/>
  <c r="BK471" i="3"/>
  <c r="BK466" i="3"/>
  <c r="BK465" i="3"/>
  <c r="J464" i="3"/>
  <c r="BK459" i="3"/>
  <c r="J458" i="3"/>
  <c r="J456" i="3"/>
  <c r="J454" i="3"/>
  <c r="J452" i="3"/>
  <c r="J449" i="3"/>
  <c r="J448" i="3"/>
  <c r="J447" i="3"/>
  <c r="J440" i="3"/>
  <c r="BK438" i="3"/>
  <c r="J437" i="3"/>
  <c r="J436" i="3"/>
  <c r="J433" i="3"/>
  <c r="BK430" i="3"/>
  <c r="BK427" i="3"/>
  <c r="BK425" i="3"/>
  <c r="BK421" i="3"/>
  <c r="J420" i="3"/>
  <c r="BK418" i="3"/>
  <c r="J414" i="3"/>
  <c r="BK413" i="3"/>
  <c r="J410" i="3"/>
  <c r="BK405" i="3"/>
  <c r="J403" i="3"/>
  <c r="BK402" i="3"/>
  <c r="J400" i="3"/>
  <c r="BK399" i="3"/>
  <c r="J394" i="3"/>
  <c r="BK393" i="3"/>
  <c r="J391" i="3"/>
  <c r="J388" i="3"/>
  <c r="BK387" i="3"/>
  <c r="BK383" i="3"/>
  <c r="BK380" i="3"/>
  <c r="BK373" i="3"/>
  <c r="J370" i="3"/>
  <c r="J368" i="3"/>
  <c r="BK364" i="3"/>
  <c r="J361" i="3"/>
  <c r="J358" i="3"/>
  <c r="BK354" i="3"/>
  <c r="BK350" i="3"/>
  <c r="BK347" i="3"/>
  <c r="J346" i="3"/>
  <c r="J344" i="3"/>
  <c r="BK337" i="3"/>
  <c r="J328" i="3"/>
  <c r="J326" i="3"/>
  <c r="J324" i="3"/>
  <c r="BK317" i="3"/>
  <c r="BK315" i="3"/>
  <c r="BK307" i="3"/>
  <c r="BK305" i="3"/>
  <c r="BK303" i="3"/>
  <c r="J302" i="3"/>
  <c r="BK293" i="3"/>
  <c r="BK291" i="3"/>
  <c r="J291" i="3"/>
  <c r="BK290" i="3"/>
  <c r="J290" i="3"/>
  <c r="BK289" i="3"/>
  <c r="J289" i="3"/>
  <c r="BK288" i="3"/>
  <c r="J288" i="3"/>
  <c r="BK287" i="3"/>
  <c r="J287" i="3"/>
  <c r="BK286" i="3"/>
  <c r="BK285" i="3"/>
  <c r="BK284" i="3"/>
  <c r="J284" i="3"/>
  <c r="BK283" i="3"/>
  <c r="J283" i="3"/>
  <c r="BK282" i="3"/>
  <c r="J282" i="3"/>
  <c r="BK281" i="3"/>
  <c r="J279" i="3"/>
  <c r="BK278" i="3"/>
  <c r="BK277" i="3"/>
  <c r="BK276" i="3"/>
  <c r="BK275" i="3"/>
  <c r="J274" i="3"/>
  <c r="BK273" i="3"/>
  <c r="J272" i="3"/>
  <c r="J271" i="3"/>
  <c r="J266" i="3"/>
  <c r="BK263" i="3"/>
  <c r="J262" i="3"/>
  <c r="J259" i="3"/>
  <c r="J258" i="3"/>
  <c r="J254" i="3"/>
  <c r="BK252" i="3"/>
  <c r="BK251" i="3"/>
  <c r="BK250" i="3"/>
  <c r="BK248" i="3"/>
  <c r="J247" i="3"/>
  <c r="J245" i="3"/>
  <c r="J241" i="3"/>
  <c r="J229" i="3"/>
  <c r="BK228" i="3"/>
  <c r="BK225" i="3"/>
  <c r="BK222" i="3"/>
  <c r="BK218" i="3"/>
  <c r="BK216" i="3"/>
  <c r="BK214" i="3"/>
  <c r="J213" i="3"/>
  <c r="J212" i="3"/>
  <c r="BK210" i="3"/>
  <c r="BK208" i="3"/>
  <c r="BK207" i="3"/>
  <c r="BK204" i="3"/>
  <c r="BK203" i="3"/>
  <c r="BK201" i="3"/>
  <c r="BK198" i="3"/>
  <c r="J197" i="3"/>
  <c r="J190" i="3"/>
  <c r="J186" i="3"/>
  <c r="J184" i="3"/>
  <c r="J182" i="3"/>
  <c r="J181" i="3"/>
  <c r="BK179" i="3"/>
  <c r="BK178" i="3"/>
  <c r="J176" i="3"/>
  <c r="J171" i="3"/>
  <c r="BK169" i="3"/>
  <c r="J165" i="3"/>
  <c r="J162" i="3"/>
  <c r="BK160" i="3"/>
  <c r="BK157" i="3"/>
  <c r="J169" i="6"/>
  <c r="J148" i="6"/>
  <c r="BK147" i="6"/>
  <c r="BK146" i="6"/>
  <c r="J144" i="6"/>
  <c r="BK136" i="6"/>
  <c r="BK469" i="4"/>
  <c r="BK464" i="4"/>
  <c r="BK459" i="4"/>
  <c r="J458" i="4"/>
  <c r="J454" i="4"/>
  <c r="J447" i="4"/>
  <c r="J423" i="4"/>
  <c r="J422" i="4"/>
  <c r="BK412" i="4"/>
  <c r="BK407" i="4"/>
  <c r="J399" i="4"/>
  <c r="BK394" i="4"/>
  <c r="BK375" i="4"/>
  <c r="BK358" i="4"/>
  <c r="BK342" i="4"/>
  <c r="J338" i="4"/>
  <c r="J330" i="4"/>
  <c r="BK325" i="4"/>
  <c r="J315" i="4"/>
  <c r="BK304" i="4"/>
  <c r="BK287" i="4"/>
  <c r="BK283" i="4"/>
  <c r="J270" i="4"/>
  <c r="BK237" i="4"/>
  <c r="BK232" i="4"/>
  <c r="BK231" i="4"/>
  <c r="J224" i="4"/>
  <c r="J223" i="4"/>
  <c r="BK222" i="4"/>
  <c r="BK193" i="4"/>
  <c r="J180" i="4"/>
  <c r="BK166" i="4"/>
  <c r="J150" i="4"/>
  <c r="J588" i="3"/>
  <c r="BK587" i="3"/>
  <c r="BK583" i="3"/>
  <c r="BK555" i="3"/>
  <c r="BK552" i="3"/>
  <c r="BK547" i="3"/>
  <c r="J534" i="3"/>
  <c r="J529" i="3"/>
  <c r="BK522" i="3"/>
  <c r="J520" i="3"/>
  <c r="J512" i="3"/>
  <c r="J511" i="3"/>
  <c r="J493" i="3"/>
  <c r="J492" i="3"/>
  <c r="BK476" i="3"/>
  <c r="J475" i="3"/>
  <c r="J430" i="3"/>
  <c r="J423" i="3"/>
  <c r="J416" i="3"/>
  <c r="BK406" i="3"/>
  <c r="BK404" i="3"/>
  <c r="BK403" i="3"/>
  <c r="J402" i="3"/>
  <c r="BK397" i="3"/>
  <c r="BK391" i="3"/>
  <c r="BK389" i="3"/>
  <c r="BK388" i="3"/>
  <c r="J387" i="3"/>
  <c r="J386" i="3"/>
  <c r="J384" i="3"/>
  <c r="J381" i="3"/>
  <c r="J363" i="3"/>
  <c r="J362" i="3"/>
  <c r="BK358" i="3"/>
  <c r="J351" i="3"/>
  <c r="BK344" i="3"/>
  <c r="BK341" i="3"/>
  <c r="BK340" i="3"/>
  <c r="J338" i="3"/>
  <c r="BK335" i="3"/>
  <c r="J331" i="3"/>
  <c r="J315" i="3"/>
  <c r="BK314" i="3"/>
  <c r="BK295" i="3"/>
  <c r="J286" i="3"/>
  <c r="J285" i="3"/>
  <c r="J281" i="3"/>
  <c r="BK279" i="3"/>
  <c r="J278" i="3"/>
  <c r="J277" i="3"/>
  <c r="J276" i="3"/>
  <c r="J275" i="3"/>
  <c r="BK274" i="3"/>
  <c r="J273" i="3"/>
  <c r="J267" i="3"/>
  <c r="J235" i="3"/>
  <c r="J234" i="3"/>
  <c r="BK233" i="3"/>
  <c r="J232" i="3"/>
  <c r="BK212" i="3"/>
  <c r="J206" i="3"/>
  <c r="J205" i="3"/>
  <c r="BK195" i="3"/>
  <c r="J165" i="6"/>
  <c r="J143" i="6"/>
  <c r="J133" i="6"/>
  <c r="J132" i="6"/>
  <c r="J130" i="6"/>
  <c r="BK470" i="4"/>
  <c r="J466" i="4"/>
  <c r="BK463" i="4"/>
  <c r="BK457" i="4"/>
  <c r="BK453" i="4"/>
  <c r="BK450" i="4"/>
  <c r="J440" i="4"/>
  <c r="J438" i="4"/>
  <c r="J435" i="4"/>
  <c r="BK415" i="4"/>
  <c r="BK396" i="4"/>
  <c r="J382" i="4"/>
  <c r="BK359" i="4"/>
  <c r="J344" i="4"/>
  <c r="J341" i="4"/>
  <c r="J322" i="4"/>
  <c r="J311" i="4"/>
  <c r="J307" i="4"/>
  <c r="J299" i="4"/>
  <c r="BK291" i="4"/>
  <c r="J283" i="4"/>
  <c r="J281" i="4"/>
  <c r="J265" i="4"/>
  <c r="BK211" i="4"/>
  <c r="BK202" i="4"/>
  <c r="J194" i="4"/>
  <c r="BK177" i="4"/>
  <c r="J590" i="3"/>
  <c r="J586" i="3"/>
  <c r="BK584" i="3"/>
  <c r="BK582" i="3"/>
  <c r="J579" i="3"/>
  <c r="J578" i="3"/>
  <c r="J577" i="3"/>
  <c r="J576" i="3"/>
  <c r="J573" i="3"/>
  <c r="J570" i="3"/>
  <c r="J568" i="3"/>
  <c r="BK567" i="3"/>
  <c r="J560" i="3"/>
  <c r="J555" i="3"/>
  <c r="BK554" i="3"/>
  <c r="J552" i="3"/>
  <c r="BK544" i="3"/>
  <c r="BK541" i="3"/>
  <c r="J537" i="3"/>
  <c r="J531" i="3"/>
  <c r="BK523" i="3"/>
  <c r="J522" i="3"/>
  <c r="BK521" i="3"/>
  <c r="BK520" i="3"/>
  <c r="BK515" i="3"/>
  <c r="BK512" i="3"/>
  <c r="BK510" i="3"/>
  <c r="BK508" i="3"/>
  <c r="J504" i="3"/>
  <c r="BK498" i="3"/>
  <c r="J497" i="3"/>
  <c r="BK489" i="3"/>
  <c r="J486" i="3"/>
  <c r="J485" i="3"/>
  <c r="J484" i="3"/>
  <c r="BK483" i="3"/>
  <c r="J477" i="3"/>
  <c r="J471" i="3"/>
  <c r="BK467" i="3"/>
  <c r="BK463" i="3"/>
  <c r="J460" i="3"/>
  <c r="BK456" i="3"/>
  <c r="BK454" i="3"/>
  <c r="BK450" i="3"/>
  <c r="BK446" i="3"/>
  <c r="J441" i="3"/>
  <c r="J439" i="3"/>
  <c r="BK433" i="3"/>
  <c r="BK429" i="3"/>
  <c r="J427" i="3"/>
  <c r="BK423" i="3"/>
  <c r="BK422" i="3"/>
  <c r="BK419" i="3"/>
  <c r="BK412" i="3"/>
  <c r="J411" i="3"/>
  <c r="BK407" i="3"/>
  <c r="BK401" i="3"/>
  <c r="J399" i="3"/>
  <c r="J393" i="3"/>
  <c r="BK386" i="3"/>
  <c r="BK384" i="3"/>
  <c r="BK381" i="3"/>
  <c r="J377" i="3"/>
  <c r="J373" i="3"/>
  <c r="J371" i="3"/>
  <c r="J367" i="3"/>
  <c r="J364" i="3"/>
  <c r="BK362" i="3"/>
  <c r="BK360" i="3"/>
  <c r="BK355" i="3"/>
  <c r="J353" i="3"/>
  <c r="J342" i="3"/>
  <c r="J340" i="3"/>
  <c r="J337" i="3"/>
  <c r="BK322" i="3"/>
  <c r="BK320" i="3"/>
  <c r="J319" i="3"/>
  <c r="J318" i="3"/>
  <c r="BK313" i="3"/>
  <c r="J312" i="3"/>
  <c r="J309" i="3"/>
  <c r="J297" i="3"/>
  <c r="J296" i="3"/>
  <c r="BK294" i="3"/>
  <c r="BK292" i="3"/>
  <c r="J264" i="3"/>
  <c r="BK259" i="3"/>
  <c r="BK255" i="3"/>
  <c r="BK253" i="3"/>
  <c r="J250" i="3"/>
  <c r="BK249" i="3"/>
  <c r="J240" i="3"/>
  <c r="J239" i="3"/>
  <c r="BK236" i="3"/>
  <c r="J233" i="3"/>
  <c r="J228" i="3"/>
  <c r="BK227" i="3"/>
  <c r="J224" i="3"/>
  <c r="BK219" i="3"/>
  <c r="J214" i="3"/>
  <c r="BK213" i="3"/>
  <c r="J200" i="3"/>
  <c r="BK197" i="3"/>
  <c r="J195" i="3"/>
  <c r="BK193" i="3"/>
  <c r="BK188" i="3"/>
  <c r="J187" i="3"/>
  <c r="BK180" i="3"/>
  <c r="J177" i="3"/>
  <c r="BK173" i="3"/>
  <c r="J172" i="3"/>
  <c r="J170" i="3"/>
  <c r="BK164" i="3"/>
  <c r="J159" i="3"/>
  <c r="BK158" i="3"/>
  <c r="J155" i="3"/>
  <c r="BK154" i="3"/>
  <c r="BK451" i="4"/>
  <c r="BK442" i="4"/>
  <c r="J415" i="4"/>
  <c r="BK381" i="4"/>
  <c r="BK378" i="4"/>
  <c r="BK366" i="4"/>
  <c r="J365" i="4"/>
  <c r="BK362" i="4"/>
  <c r="J357" i="4"/>
  <c r="BK351" i="4"/>
  <c r="BK336" i="4"/>
  <c r="J334" i="4"/>
  <c r="J327" i="4"/>
  <c r="J323" i="4"/>
  <c r="BK292" i="4"/>
  <c r="J290" i="4"/>
  <c r="J282" i="4"/>
  <c r="BK279" i="4"/>
  <c r="J275" i="4"/>
  <c r="BK266" i="4"/>
  <c r="J241" i="4"/>
  <c r="BK228" i="4"/>
  <c r="BK225" i="4"/>
  <c r="J199" i="4"/>
  <c r="J197" i="4"/>
  <c r="J188" i="4"/>
  <c r="BK169" i="4"/>
  <c r="J157" i="4"/>
  <c r="J153" i="4"/>
  <c r="BK595" i="3"/>
  <c r="J594" i="3"/>
  <c r="J593" i="3"/>
  <c r="BK590" i="3"/>
  <c r="BK589" i="3"/>
  <c r="BK588" i="3"/>
  <c r="BK585" i="3"/>
  <c r="J582" i="3"/>
  <c r="BK580" i="3"/>
  <c r="BK578" i="3"/>
  <c r="BK576" i="3"/>
  <c r="J575" i="3"/>
  <c r="BK572" i="3"/>
  <c r="J571" i="3"/>
  <c r="J567" i="3"/>
  <c r="J566" i="3"/>
  <c r="J565" i="3"/>
  <c r="J563" i="3"/>
  <c r="BK561" i="3"/>
  <c r="J550" i="3"/>
  <c r="BK548" i="3"/>
  <c r="J547" i="3"/>
  <c r="BK543" i="3"/>
  <c r="BK537" i="3"/>
  <c r="J535" i="3"/>
  <c r="J532" i="3"/>
  <c r="BK525" i="3"/>
  <c r="J521" i="3"/>
  <c r="J519" i="3"/>
  <c r="BK517" i="3"/>
  <c r="J515" i="3"/>
  <c r="J509" i="3"/>
  <c r="J508" i="3"/>
  <c r="BK507" i="3"/>
  <c r="BK504" i="3"/>
  <c r="J503" i="3"/>
  <c r="BK496" i="3"/>
  <c r="BK493" i="3"/>
  <c r="BK490" i="3"/>
  <c r="J489" i="3"/>
  <c r="BK481" i="3"/>
  <c r="BK480" i="3"/>
  <c r="J476" i="3"/>
  <c r="BK464" i="3"/>
  <c r="J463" i="3"/>
  <c r="BK457" i="3"/>
  <c r="BK451" i="3"/>
  <c r="BK449" i="3"/>
  <c r="J446" i="3"/>
  <c r="BK443" i="3"/>
  <c r="J442" i="3"/>
  <c r="BK437" i="3"/>
  <c r="J434" i="3"/>
  <c r="J432" i="3"/>
  <c r="J431" i="3"/>
  <c r="J429" i="3"/>
  <c r="J424" i="3"/>
  <c r="BK411" i="3"/>
  <c r="BK408" i="3"/>
  <c r="J405" i="3"/>
  <c r="J401" i="3"/>
  <c r="J398" i="3"/>
  <c r="BK396" i="3"/>
  <c r="J395" i="3"/>
  <c r="BK394" i="3"/>
  <c r="BK392" i="3"/>
  <c r="BK382" i="3"/>
  <c r="J379" i="3"/>
  <c r="BK376" i="3"/>
  <c r="J375" i="3"/>
  <c r="BK372" i="3"/>
  <c r="BK370" i="3"/>
  <c r="J369" i="3"/>
  <c r="J356" i="3"/>
  <c r="J355" i="3"/>
  <c r="J349" i="3"/>
  <c r="J345" i="3"/>
  <c r="BK343" i="3"/>
  <c r="J335" i="3"/>
  <c r="BK334" i="3"/>
  <c r="J333" i="3"/>
  <c r="J330" i="3"/>
  <c r="J329" i="3"/>
  <c r="BK328" i="3"/>
  <c r="J325" i="3"/>
  <c r="BK324" i="3"/>
  <c r="J322" i="3"/>
  <c r="BK312" i="3"/>
  <c r="BK311" i="3"/>
  <c r="BK309" i="3"/>
  <c r="J307" i="3"/>
  <c r="BK306" i="3"/>
  <c r="BK304" i="3"/>
  <c r="BK302" i="3"/>
  <c r="J299" i="3"/>
  <c r="BK298" i="3"/>
  <c r="J294" i="3"/>
  <c r="BK271" i="3"/>
  <c r="BK264" i="3"/>
  <c r="J261" i="3"/>
  <c r="J257" i="3"/>
  <c r="J256" i="3"/>
  <c r="J246" i="3"/>
  <c r="J244" i="3"/>
  <c r="BK238" i="3"/>
  <c r="BK235" i="3"/>
  <c r="J231" i="3"/>
  <c r="J227" i="3"/>
  <c r="BK226" i="3"/>
  <c r="J225" i="3"/>
  <c r="BK217" i="3"/>
  <c r="BK215" i="3"/>
  <c r="J208" i="3"/>
  <c r="J207" i="3"/>
  <c r="J201" i="3"/>
  <c r="BK199" i="3"/>
  <c r="BK194" i="3"/>
  <c r="J192" i="3"/>
  <c r="BK189" i="3"/>
  <c r="J188" i="3"/>
  <c r="BK186" i="3"/>
  <c r="BK185" i="3"/>
  <c r="BK177" i="3"/>
  <c r="J175" i="3"/>
  <c r="J173" i="3"/>
  <c r="BK172" i="3"/>
  <c r="BK170" i="3"/>
  <c r="BK168" i="3"/>
  <c r="J166" i="3"/>
  <c r="J164" i="3"/>
  <c r="J156" i="3"/>
  <c r="AS94" i="1"/>
  <c r="R163" i="3" l="1"/>
  <c r="T183" i="3"/>
  <c r="BK301" i="3"/>
  <c r="J301" i="3" s="1"/>
  <c r="J108" i="3" s="1"/>
  <c r="BK390" i="3"/>
  <c r="J390" i="3" s="1"/>
  <c r="J111" i="3" s="1"/>
  <c r="BK445" i="3"/>
  <c r="J445" i="3" s="1"/>
  <c r="J115" i="3" s="1"/>
  <c r="P487" i="3"/>
  <c r="R524" i="3"/>
  <c r="P592" i="3"/>
  <c r="R165" i="4"/>
  <c r="BK298" i="4"/>
  <c r="J298" i="4" s="1"/>
  <c r="J108" i="4" s="1"/>
  <c r="P339" i="4"/>
  <c r="P370" i="4"/>
  <c r="BK411" i="4"/>
  <c r="J411" i="4" s="1"/>
  <c r="J121" i="4" s="1"/>
  <c r="P191" i="3"/>
  <c r="R327" i="3"/>
  <c r="R428" i="3"/>
  <c r="P462" i="3"/>
  <c r="P546" i="3"/>
  <c r="P545" i="3" s="1"/>
  <c r="BK192" i="4"/>
  <c r="J192" i="4" s="1"/>
  <c r="J101" i="4" s="1"/>
  <c r="P276" i="4"/>
  <c r="P350" i="4"/>
  <c r="P425" i="4"/>
  <c r="P471" i="4"/>
  <c r="BK167" i="3"/>
  <c r="J167" i="3" s="1"/>
  <c r="J100" i="3" s="1"/>
  <c r="R191" i="3"/>
  <c r="P265" i="3"/>
  <c r="R269" i="3"/>
  <c r="R301" i="3"/>
  <c r="T390" i="3"/>
  <c r="P417" i="3"/>
  <c r="P455" i="3"/>
  <c r="P474" i="3"/>
  <c r="T499" i="3"/>
  <c r="R546" i="3"/>
  <c r="R545" i="3" s="1"/>
  <c r="R192" i="4"/>
  <c r="BK230" i="4"/>
  <c r="P252" i="4"/>
  <c r="R316" i="4"/>
  <c r="R350" i="4"/>
  <c r="R370" i="4"/>
  <c r="R432" i="4"/>
  <c r="R431" i="4" s="1"/>
  <c r="BK153" i="3"/>
  <c r="J153" i="3" s="1"/>
  <c r="J98" i="3" s="1"/>
  <c r="BK163" i="3"/>
  <c r="J163" i="3" s="1"/>
  <c r="J99" i="3" s="1"/>
  <c r="T163" i="3"/>
  <c r="BK183" i="3"/>
  <c r="J183" i="3" s="1"/>
  <c r="J101" i="3" s="1"/>
  <c r="BK220" i="3"/>
  <c r="J220" i="3"/>
  <c r="J103" i="3" s="1"/>
  <c r="R265" i="3"/>
  <c r="R280" i="3"/>
  <c r="T327" i="3"/>
  <c r="R390" i="3"/>
  <c r="P409" i="3"/>
  <c r="P428" i="3"/>
  <c r="BK455" i="3"/>
  <c r="J455" i="3" s="1"/>
  <c r="J117" i="3" s="1"/>
  <c r="BK462" i="3"/>
  <c r="J462" i="3" s="1"/>
  <c r="J118" i="3" s="1"/>
  <c r="T474" i="3"/>
  <c r="R499" i="3"/>
  <c r="P513" i="3"/>
  <c r="BK546" i="3"/>
  <c r="BK545" i="3" s="1"/>
  <c r="J545" i="3" s="1"/>
  <c r="J128" i="3" s="1"/>
  <c r="T592" i="3"/>
  <c r="BK161" i="4"/>
  <c r="J161" i="4" s="1"/>
  <c r="J99" i="4" s="1"/>
  <c r="T192" i="4"/>
  <c r="P230" i="4"/>
  <c r="R236" i="4"/>
  <c r="BK276" i="4"/>
  <c r="J276" i="4" s="1"/>
  <c r="J107" i="4" s="1"/>
  <c r="T298" i="4"/>
  <c r="P331" i="4"/>
  <c r="R339" i="4"/>
  <c r="BK361" i="4"/>
  <c r="J361" i="4" s="1"/>
  <c r="J113" i="4" s="1"/>
  <c r="R377" i="4"/>
  <c r="T387" i="4"/>
  <c r="BK404" i="4"/>
  <c r="J404" i="4" s="1"/>
  <c r="J120" i="4" s="1"/>
  <c r="P411" i="4"/>
  <c r="P420" i="4"/>
  <c r="T420" i="4"/>
  <c r="R425" i="4"/>
  <c r="T471" i="4"/>
  <c r="R153" i="3"/>
  <c r="R167" i="3"/>
  <c r="R183" i="3"/>
  <c r="R220" i="3"/>
  <c r="BK280" i="3"/>
  <c r="J280" i="3" s="1"/>
  <c r="J107" i="3" s="1"/>
  <c r="P301" i="3"/>
  <c r="BK366" i="3"/>
  <c r="J366" i="3" s="1"/>
  <c r="J110" i="3" s="1"/>
  <c r="P390" i="3"/>
  <c r="T409" i="3"/>
  <c r="T417" i="3"/>
  <c r="P445" i="3"/>
  <c r="T455" i="3"/>
  <c r="BK474" i="3"/>
  <c r="J474" i="3" s="1"/>
  <c r="J120" i="3" s="1"/>
  <c r="R487" i="3"/>
  <c r="P506" i="3"/>
  <c r="R513" i="3"/>
  <c r="T524" i="3"/>
  <c r="R533" i="3"/>
  <c r="T538" i="3"/>
  <c r="R592" i="3"/>
  <c r="T149" i="4"/>
  <c r="R161" i="4"/>
  <c r="P165" i="4"/>
  <c r="R226" i="4"/>
  <c r="BK236" i="4"/>
  <c r="J236" i="4" s="1"/>
  <c r="J105" i="4" s="1"/>
  <c r="R252" i="4"/>
  <c r="P298" i="4"/>
  <c r="T316" i="4"/>
  <c r="BK339" i="4"/>
  <c r="J339" i="4" s="1"/>
  <c r="J111" i="4" s="1"/>
  <c r="T361" i="4"/>
  <c r="T370" i="4"/>
  <c r="BK387" i="4"/>
  <c r="J387" i="4" s="1"/>
  <c r="J118" i="4" s="1"/>
  <c r="P397" i="4"/>
  <c r="R404" i="4"/>
  <c r="BK420" i="4"/>
  <c r="J420" i="4" s="1"/>
  <c r="J122" i="4" s="1"/>
  <c r="T432" i="4"/>
  <c r="T431" i="4" s="1"/>
  <c r="P153" i="3"/>
  <c r="P167" i="3"/>
  <c r="P183" i="3"/>
  <c r="T220" i="3"/>
  <c r="P269" i="3"/>
  <c r="T280" i="3"/>
  <c r="T301" i="3"/>
  <c r="R366" i="3"/>
  <c r="BK409" i="3"/>
  <c r="J409" i="3"/>
  <c r="J112" i="3" s="1"/>
  <c r="BK428" i="3"/>
  <c r="J428" i="3" s="1"/>
  <c r="J114" i="3" s="1"/>
  <c r="R445" i="3"/>
  <c r="R462" i="3"/>
  <c r="R474" i="3"/>
  <c r="BK499" i="3"/>
  <c r="J499" i="3" s="1"/>
  <c r="J122" i="3" s="1"/>
  <c r="T506" i="3"/>
  <c r="T513" i="3"/>
  <c r="T546" i="3"/>
  <c r="T545" i="3" s="1"/>
  <c r="P149" i="4"/>
  <c r="P161" i="4"/>
  <c r="P192" i="4"/>
  <c r="T226" i="4"/>
  <c r="R230" i="4"/>
  <c r="P236" i="4"/>
  <c r="T252" i="4"/>
  <c r="R298" i="4"/>
  <c r="BK331" i="4"/>
  <c r="J331" i="4" s="1"/>
  <c r="J110" i="4" s="1"/>
  <c r="BK350" i="4"/>
  <c r="J350" i="4" s="1"/>
  <c r="J112" i="4" s="1"/>
  <c r="P361" i="4"/>
  <c r="BK377" i="4"/>
  <c r="J377" i="4" s="1"/>
  <c r="J116" i="4" s="1"/>
  <c r="P387" i="4"/>
  <c r="R397" i="4"/>
  <c r="T404" i="4"/>
  <c r="BK432" i="4"/>
  <c r="J432" i="4" s="1"/>
  <c r="J125" i="4" s="1"/>
  <c r="BK471" i="4"/>
  <c r="J471" i="4" s="1"/>
  <c r="J126" i="4" s="1"/>
  <c r="T153" i="3"/>
  <c r="BK191" i="3"/>
  <c r="J191" i="3" s="1"/>
  <c r="J102" i="3" s="1"/>
  <c r="T191" i="3"/>
  <c r="BK265" i="3"/>
  <c r="J265" i="3" s="1"/>
  <c r="J104" i="3" s="1"/>
  <c r="BK269" i="3"/>
  <c r="P280" i="3"/>
  <c r="P327" i="3"/>
  <c r="P366" i="3"/>
  <c r="R409" i="3"/>
  <c r="R417" i="3"/>
  <c r="T445" i="3"/>
  <c r="T462" i="3"/>
  <c r="T487" i="3"/>
  <c r="BK506" i="3"/>
  <c r="J506" i="3" s="1"/>
  <c r="J123" i="3" s="1"/>
  <c r="BK513" i="3"/>
  <c r="J513" i="3" s="1"/>
  <c r="J124" i="3" s="1"/>
  <c r="P524" i="3"/>
  <c r="P533" i="3"/>
  <c r="BK538" i="3"/>
  <c r="J538" i="3" s="1"/>
  <c r="J127" i="3" s="1"/>
  <c r="R538" i="3"/>
  <c r="BK596" i="3"/>
  <c r="J596" i="3" s="1"/>
  <c r="J131" i="3" s="1"/>
  <c r="BK149" i="4"/>
  <c r="J149" i="4" s="1"/>
  <c r="J98" i="4" s="1"/>
  <c r="BK165" i="4"/>
  <c r="J165" i="4" s="1"/>
  <c r="J100" i="4" s="1"/>
  <c r="BK226" i="4"/>
  <c r="J226" i="4" s="1"/>
  <c r="J102" i="4" s="1"/>
  <c r="BK252" i="4"/>
  <c r="J252" i="4" s="1"/>
  <c r="J106" i="4" s="1"/>
  <c r="T276" i="4"/>
  <c r="P316" i="4"/>
  <c r="T331" i="4"/>
  <c r="T350" i="4"/>
  <c r="BK370" i="4"/>
  <c r="J370" i="4" s="1"/>
  <c r="J115" i="4" s="1"/>
  <c r="T377" i="4"/>
  <c r="R387" i="4"/>
  <c r="T397" i="4"/>
  <c r="R411" i="4"/>
  <c r="R420" i="4"/>
  <c r="BK425" i="4"/>
  <c r="J425" i="4" s="1"/>
  <c r="J123" i="4" s="1"/>
  <c r="T425" i="4"/>
  <c r="BK475" i="4"/>
  <c r="J475" i="4" s="1"/>
  <c r="J127" i="4" s="1"/>
  <c r="T128" i="6"/>
  <c r="P163" i="3"/>
  <c r="T167" i="3"/>
  <c r="P220" i="3"/>
  <c r="T265" i="3"/>
  <c r="T269" i="3"/>
  <c r="BK327" i="3"/>
  <c r="J327" i="3" s="1"/>
  <c r="J109" i="3" s="1"/>
  <c r="T366" i="3"/>
  <c r="BK417" i="3"/>
  <c r="J417" i="3" s="1"/>
  <c r="J113" i="3" s="1"/>
  <c r="T428" i="3"/>
  <c r="R455" i="3"/>
  <c r="BK487" i="3"/>
  <c r="J487" i="3" s="1"/>
  <c r="J121" i="3" s="1"/>
  <c r="P499" i="3"/>
  <c r="R506" i="3"/>
  <c r="BK524" i="3"/>
  <c r="J524" i="3" s="1"/>
  <c r="J125" i="3" s="1"/>
  <c r="BK533" i="3"/>
  <c r="J533" i="3" s="1"/>
  <c r="J126" i="3" s="1"/>
  <c r="T533" i="3"/>
  <c r="P538" i="3"/>
  <c r="BK592" i="3"/>
  <c r="J592" i="3" s="1"/>
  <c r="J130" i="3" s="1"/>
  <c r="R149" i="4"/>
  <c r="T161" i="4"/>
  <c r="T165" i="4"/>
  <c r="P226" i="4"/>
  <c r="T230" i="4"/>
  <c r="T236" i="4"/>
  <c r="R276" i="4"/>
  <c r="BK316" i="4"/>
  <c r="J316" i="4" s="1"/>
  <c r="J109" i="4" s="1"/>
  <c r="R331" i="4"/>
  <c r="T339" i="4"/>
  <c r="R361" i="4"/>
  <c r="P377" i="4"/>
  <c r="BK397" i="4"/>
  <c r="J397" i="4" s="1"/>
  <c r="J119" i="4" s="1"/>
  <c r="P404" i="4"/>
  <c r="T411" i="4"/>
  <c r="P432" i="4"/>
  <c r="P431" i="4" s="1"/>
  <c r="R471" i="4"/>
  <c r="BK128" i="6"/>
  <c r="J128" i="6" s="1"/>
  <c r="J98" i="6" s="1"/>
  <c r="P128" i="6"/>
  <c r="R128" i="6"/>
  <c r="BK135" i="6"/>
  <c r="J135" i="6" s="1"/>
  <c r="J99" i="6" s="1"/>
  <c r="P135" i="6"/>
  <c r="R135" i="6"/>
  <c r="T135" i="6"/>
  <c r="BK138" i="6"/>
  <c r="J138" i="6" s="1"/>
  <c r="J100" i="6" s="1"/>
  <c r="P138" i="6"/>
  <c r="R138" i="6"/>
  <c r="T138" i="6"/>
  <c r="BK142" i="6"/>
  <c r="J142" i="6" s="1"/>
  <c r="J102" i="6" s="1"/>
  <c r="P142" i="6"/>
  <c r="P141" i="6"/>
  <c r="R142" i="6"/>
  <c r="R141" i="6" s="1"/>
  <c r="T142" i="6"/>
  <c r="T141" i="6" s="1"/>
  <c r="BK152" i="6"/>
  <c r="J152" i="6"/>
  <c r="J104" i="6" s="1"/>
  <c r="P152" i="6"/>
  <c r="P151" i="6" s="1"/>
  <c r="R152" i="6"/>
  <c r="R151" i="6"/>
  <c r="T152" i="6"/>
  <c r="T151" i="6"/>
  <c r="BK184" i="6"/>
  <c r="J184" i="6" s="1"/>
  <c r="J106" i="6" s="1"/>
  <c r="F148" i="3"/>
  <c r="BF154" i="3"/>
  <c r="BF165" i="3"/>
  <c r="BF184" i="3"/>
  <c r="BF214" i="3"/>
  <c r="BF221" i="3"/>
  <c r="BF222" i="3"/>
  <c r="BF232" i="3"/>
  <c r="BF247" i="3"/>
  <c r="BF253" i="3"/>
  <c r="BF254" i="3"/>
  <c r="BF258" i="3"/>
  <c r="BF296" i="3"/>
  <c r="BF313" i="3"/>
  <c r="BF323" i="3"/>
  <c r="BF325" i="3"/>
  <c r="BF326" i="3"/>
  <c r="BF331" i="3"/>
  <c r="BF332" i="3"/>
  <c r="BF340" i="3"/>
  <c r="BF352" i="3"/>
  <c r="BF359" i="3"/>
  <c r="BF373" i="3"/>
  <c r="BF374" i="3"/>
  <c r="BF384" i="3"/>
  <c r="BF386" i="3"/>
  <c r="BF388" i="3"/>
  <c r="BF389" i="3"/>
  <c r="BF391" i="3"/>
  <c r="BF397" i="3"/>
  <c r="BF412" i="3"/>
  <c r="BF415" i="3"/>
  <c r="BF425" i="3"/>
  <c r="BF435" i="3"/>
  <c r="BF438" i="3"/>
  <c r="BF448" i="3"/>
  <c r="BF459" i="3"/>
  <c r="BF470" i="3"/>
  <c r="BF478" i="3"/>
  <c r="BF488" i="3"/>
  <c r="BF494" i="3"/>
  <c r="BF495" i="3"/>
  <c r="BF522" i="3"/>
  <c r="BF544" i="3"/>
  <c r="BF554" i="3"/>
  <c r="BF558" i="3"/>
  <c r="BF564" i="3"/>
  <c r="BF577" i="3"/>
  <c r="BF581" i="3"/>
  <c r="J89" i="4"/>
  <c r="BF160" i="4"/>
  <c r="BF193" i="4"/>
  <c r="BF207" i="4"/>
  <c r="BF243" i="4"/>
  <c r="BF269" i="4"/>
  <c r="BF272" i="4"/>
  <c r="BF320" i="4"/>
  <c r="BF330" i="4"/>
  <c r="BF340" i="4"/>
  <c r="BF354" i="4"/>
  <c r="BF375" i="4"/>
  <c r="BF401" i="4"/>
  <c r="BF407" i="4"/>
  <c r="BF436" i="4"/>
  <c r="BF162" i="3"/>
  <c r="BF171" i="3"/>
  <c r="BF174" i="3"/>
  <c r="BF176" i="3"/>
  <c r="BF179" i="3"/>
  <c r="BF193" i="3"/>
  <c r="BF198" i="3"/>
  <c r="BF202" i="3"/>
  <c r="BF204" i="3"/>
  <c r="BF211" i="3"/>
  <c r="BF212" i="3"/>
  <c r="BF215" i="3"/>
  <c r="BF225" i="3"/>
  <c r="BF235" i="3"/>
  <c r="BF237" i="3"/>
  <c r="BF245" i="3"/>
  <c r="BF250" i="3"/>
  <c r="BF252" i="3"/>
  <c r="BF292" i="3"/>
  <c r="BF293" i="3"/>
  <c r="BF295" i="3"/>
  <c r="BF297" i="3"/>
  <c r="BF299" i="3"/>
  <c r="BF303" i="3"/>
  <c r="BF305" i="3"/>
  <c r="BF308" i="3"/>
  <c r="BF311" i="3"/>
  <c r="BF316" i="3"/>
  <c r="BF321" i="3"/>
  <c r="BF329" i="3"/>
  <c r="BF330" i="3"/>
  <c r="BF346" i="3"/>
  <c r="BF351" i="3"/>
  <c r="BF358" i="3"/>
  <c r="BF360" i="3"/>
  <c r="BF361" i="3"/>
  <c r="BF369" i="3"/>
  <c r="BF370" i="3"/>
  <c r="BF378" i="3"/>
  <c r="BF385" i="3"/>
  <c r="BF405" i="3"/>
  <c r="BF430" i="3"/>
  <c r="BF437" i="3"/>
  <c r="BF441" i="3"/>
  <c r="BF443" i="3"/>
  <c r="BF449" i="3"/>
  <c r="BF451" i="3"/>
  <c r="BF452" i="3"/>
  <c r="BF454" i="3"/>
  <c r="BF461" i="3"/>
  <c r="BF464" i="3"/>
  <c r="BF472" i="3"/>
  <c r="BF476" i="3"/>
  <c r="BF490" i="3"/>
  <c r="BF492" i="3"/>
  <c r="BF493" i="3"/>
  <c r="BF500" i="3"/>
  <c r="BF501" i="3"/>
  <c r="BF505" i="3"/>
  <c r="BF509" i="3"/>
  <c r="BF531" i="3"/>
  <c r="BF540" i="3"/>
  <c r="BF543" i="3"/>
  <c r="BF549" i="3"/>
  <c r="BF550" i="3"/>
  <c r="BF557" i="3"/>
  <c r="BF575" i="3"/>
  <c r="BF583" i="3"/>
  <c r="BF587" i="3"/>
  <c r="BF588" i="3"/>
  <c r="BF164" i="4"/>
  <c r="BF181" i="4"/>
  <c r="BF198" i="4"/>
  <c r="BF204" i="4"/>
  <c r="BF218" i="4"/>
  <c r="BF242" i="4"/>
  <c r="BF277" i="4"/>
  <c r="BF285" i="4"/>
  <c r="BF317" i="4"/>
  <c r="BF336" i="4"/>
  <c r="BF419" i="4"/>
  <c r="BF422" i="4"/>
  <c r="J89" i="6"/>
  <c r="BF129" i="6"/>
  <c r="BF131" i="6"/>
  <c r="BF134" i="6"/>
  <c r="BF155" i="3"/>
  <c r="BF166" i="3"/>
  <c r="BF185" i="3"/>
  <c r="BF187" i="3"/>
  <c r="BF189" i="3"/>
  <c r="BF196" i="3"/>
  <c r="BF201" i="3"/>
  <c r="BF207" i="3"/>
  <c r="BF209" i="3"/>
  <c r="BF224" i="3"/>
  <c r="BF230" i="3"/>
  <c r="BF240" i="3"/>
  <c r="BF248" i="3"/>
  <c r="BF257" i="3"/>
  <c r="BF263" i="3"/>
  <c r="BF279" i="3"/>
  <c r="BF281" i="3"/>
  <c r="BF282" i="3"/>
  <c r="BF298" i="3"/>
  <c r="BF302" i="3"/>
  <c r="BF320" i="3"/>
  <c r="BF324" i="3"/>
  <c r="BF333" i="3"/>
  <c r="BF336" i="3"/>
  <c r="BF353" i="3"/>
  <c r="BF372" i="3"/>
  <c r="BF375" i="3"/>
  <c r="BF382" i="3"/>
  <c r="BF393" i="3"/>
  <c r="BF398" i="3"/>
  <c r="BF407" i="3"/>
  <c r="BF410" i="3"/>
  <c r="BF424" i="3"/>
  <c r="BF432" i="3"/>
  <c r="BF458" i="3"/>
  <c r="BF477" i="3"/>
  <c r="BF482" i="3"/>
  <c r="BF498" i="3"/>
  <c r="BF504" i="3"/>
  <c r="BF507" i="3"/>
  <c r="BF514" i="3"/>
  <c r="BF516" i="3"/>
  <c r="BF518" i="3"/>
  <c r="BF525" i="3"/>
  <c r="BF548" i="3"/>
  <c r="BF560" i="3"/>
  <c r="BF565" i="3"/>
  <c r="BF570" i="3"/>
  <c r="BF572" i="3"/>
  <c r="BF574" i="3"/>
  <c r="BF584" i="3"/>
  <c r="BF151" i="4"/>
  <c r="BF154" i="4"/>
  <c r="BF157" i="4"/>
  <c r="BF163" i="4"/>
  <c r="BF190" i="4"/>
  <c r="BF194" i="4"/>
  <c r="BF197" i="4"/>
  <c r="BF200" i="4"/>
  <c r="BF203" i="4"/>
  <c r="BF205" i="4"/>
  <c r="BF216" i="4"/>
  <c r="BF225" i="4"/>
  <c r="BF233" i="4"/>
  <c r="BF234" i="4"/>
  <c r="BF238" i="4"/>
  <c r="BF245" i="4"/>
  <c r="BF255" i="4"/>
  <c r="BF268" i="4"/>
  <c r="BF274" i="4"/>
  <c r="BF291" i="4"/>
  <c r="BF293" i="4"/>
  <c r="BF296" i="4"/>
  <c r="BF299" i="4"/>
  <c r="BF305" i="4"/>
  <c r="BF312" i="4"/>
  <c r="BF319" i="4"/>
  <c r="BF322" i="4"/>
  <c r="BF332" i="4"/>
  <c r="BF348" i="4"/>
  <c r="BF376" i="4"/>
  <c r="BF379" i="4"/>
  <c r="BF382" i="4"/>
  <c r="BF400" i="4"/>
  <c r="BF408" i="4"/>
  <c r="BF413" i="4"/>
  <c r="BF415" i="4"/>
  <c r="BF430" i="4"/>
  <c r="BF433" i="4"/>
  <c r="BF442" i="4"/>
  <c r="BF448" i="4"/>
  <c r="BF456" i="4"/>
  <c r="BF460" i="4"/>
  <c r="BF467" i="4"/>
  <c r="E85" i="6"/>
  <c r="F92" i="6"/>
  <c r="BF133" i="6"/>
  <c r="BF146" i="6"/>
  <c r="BF149" i="6"/>
  <c r="BF150" i="6"/>
  <c r="J89" i="3"/>
  <c r="E141" i="3"/>
  <c r="BF160" i="3"/>
  <c r="BF161" i="3"/>
  <c r="BF192" i="3"/>
  <c r="BF194" i="3"/>
  <c r="BF200" i="3"/>
  <c r="BF203" i="3"/>
  <c r="BF205" i="3"/>
  <c r="BF210" i="3"/>
  <c r="BF218" i="3"/>
  <c r="BF227" i="3"/>
  <c r="BF236" i="3"/>
  <c r="BF238" i="3"/>
  <c r="BF249" i="3"/>
  <c r="BF255" i="3"/>
  <c r="BF259" i="3"/>
  <c r="BF266" i="3"/>
  <c r="BF270" i="3"/>
  <c r="BF271" i="3"/>
  <c r="BF272" i="3"/>
  <c r="BF273" i="3"/>
  <c r="BF274" i="3"/>
  <c r="BF275" i="3"/>
  <c r="BF276" i="3"/>
  <c r="BF277" i="3"/>
  <c r="BF278" i="3"/>
  <c r="BF283" i="3"/>
  <c r="BF284" i="3"/>
  <c r="BF285" i="3"/>
  <c r="BF286" i="3"/>
  <c r="BF287" i="3"/>
  <c r="BF288" i="3"/>
  <c r="BF289" i="3"/>
  <c r="BF290" i="3"/>
  <c r="BF291" i="3"/>
  <c r="BF300" i="3"/>
  <c r="BF309" i="3"/>
  <c r="BF314" i="3"/>
  <c r="BF319" i="3"/>
  <c r="BF337" i="3"/>
  <c r="BF339" i="3"/>
  <c r="BF363" i="3"/>
  <c r="BF379" i="3"/>
  <c r="BF394" i="3"/>
  <c r="BF396" i="3"/>
  <c r="BF404" i="3"/>
  <c r="BF408" i="3"/>
  <c r="BF416" i="3"/>
  <c r="BF419" i="3"/>
  <c r="BF421" i="3"/>
  <c r="BF422" i="3"/>
  <c r="BF423" i="3"/>
  <c r="BF446" i="3"/>
  <c r="BF450" i="3"/>
  <c r="BF460" i="3"/>
  <c r="BF467" i="3"/>
  <c r="BF468" i="3"/>
  <c r="BF473" i="3"/>
  <c r="BF479" i="3"/>
  <c r="BF484" i="3"/>
  <c r="BF485" i="3"/>
  <c r="BF497" i="3"/>
  <c r="BF510" i="3"/>
  <c r="BF511" i="3"/>
  <c r="BF517" i="3"/>
  <c r="BF519" i="3"/>
  <c r="BF520" i="3"/>
  <c r="BF523" i="3"/>
  <c r="BF528" i="3"/>
  <c r="BF529" i="3"/>
  <c r="BF532" i="3"/>
  <c r="BF536" i="3"/>
  <c r="BF555" i="3"/>
  <c r="BF561" i="3"/>
  <c r="BF580" i="3"/>
  <c r="BF585" i="3"/>
  <c r="BF595" i="3"/>
  <c r="BF170" i="4"/>
  <c r="BF173" i="4"/>
  <c r="BF177" i="4"/>
  <c r="BF185" i="4"/>
  <c r="BF189" i="4"/>
  <c r="BF195" i="4"/>
  <c r="BF212" i="4"/>
  <c r="BF213" i="4"/>
  <c r="BF217" i="4"/>
  <c r="BF220" i="4"/>
  <c r="BF223" i="4"/>
  <c r="BF224" i="4"/>
  <c r="BF232" i="4"/>
  <c r="BF237" i="4"/>
  <c r="BF244" i="4"/>
  <c r="BF253" i="4"/>
  <c r="BF256" i="4"/>
  <c r="BF266" i="4"/>
  <c r="BF267" i="4"/>
  <c r="BF271" i="4"/>
  <c r="BF287" i="4"/>
  <c r="BF292" i="4"/>
  <c r="BF307" i="4"/>
  <c r="BF309" i="4"/>
  <c r="BF314" i="4"/>
  <c r="BF321" i="4"/>
  <c r="BF323" i="4"/>
  <c r="BF324" i="4"/>
  <c r="BF328" i="4"/>
  <c r="BF343" i="4"/>
  <c r="BF344" i="4"/>
  <c r="BF351" i="4"/>
  <c r="BF352" i="4"/>
  <c r="BF358" i="4"/>
  <c r="BF362" i="4"/>
  <c r="BF369" i="4"/>
  <c r="BF373" i="4"/>
  <c r="BF389" i="4"/>
  <c r="BF405" i="4"/>
  <c r="BF406" i="4"/>
  <c r="BF417" i="4"/>
  <c r="BF434" i="4"/>
  <c r="BF440" i="4"/>
  <c r="BF445" i="4"/>
  <c r="BF446" i="4"/>
  <c r="BF454" i="4"/>
  <c r="BF455" i="4"/>
  <c r="BF457" i="4"/>
  <c r="BF458" i="4"/>
  <c r="BF462" i="4"/>
  <c r="BF464" i="4"/>
  <c r="BF466" i="4"/>
  <c r="BK368" i="4"/>
  <c r="J368" i="4" s="1"/>
  <c r="J114" i="4" s="1"/>
  <c r="BF140" i="6"/>
  <c r="BF148" i="6"/>
  <c r="BF155" i="6"/>
  <c r="BF159" i="6"/>
  <c r="BF156" i="3"/>
  <c r="BF169" i="3"/>
  <c r="BF188" i="3"/>
  <c r="BF223" i="3"/>
  <c r="BF226" i="3"/>
  <c r="BF228" i="3"/>
  <c r="BF246" i="3"/>
  <c r="BF256" i="3"/>
  <c r="BF310" i="3"/>
  <c r="BF377" i="3"/>
  <c r="BF440" i="3"/>
  <c r="BF466" i="3"/>
  <c r="BF475" i="3"/>
  <c r="BF489" i="3"/>
  <c r="BF503" i="3"/>
  <c r="BF526" i="3"/>
  <c r="BF539" i="3"/>
  <c r="BF541" i="3"/>
  <c r="BF553" i="3"/>
  <c r="BF562" i="3"/>
  <c r="E85" i="4"/>
  <c r="BF156" i="4"/>
  <c r="BF158" i="4"/>
  <c r="BF162" i="4"/>
  <c r="BF168" i="4"/>
  <c r="BF169" i="4"/>
  <c r="BF172" i="4"/>
  <c r="BF174" i="4"/>
  <c r="BF176" i="4"/>
  <c r="BF178" i="4"/>
  <c r="BF179" i="4"/>
  <c r="BF184" i="4"/>
  <c r="BF186" i="4"/>
  <c r="BF187" i="4"/>
  <c r="BF191" i="4"/>
  <c r="BF209" i="4"/>
  <c r="BF211" i="4"/>
  <c r="BF227" i="4"/>
  <c r="BF231" i="4"/>
  <c r="BF240" i="4"/>
  <c r="BF246" i="4"/>
  <c r="BF249" i="4"/>
  <c r="BF278" i="4"/>
  <c r="BF286" i="4"/>
  <c r="BF290" i="4"/>
  <c r="BF297" i="4"/>
  <c r="BF303" i="4"/>
  <c r="BF318" i="4"/>
  <c r="BF325" i="4"/>
  <c r="BF327" i="4"/>
  <c r="BF356" i="4"/>
  <c r="BF357" i="4"/>
  <c r="BF359" i="4"/>
  <c r="BF365" i="4"/>
  <c r="BF366" i="4"/>
  <c r="BF367" i="4"/>
  <c r="BF371" i="4"/>
  <c r="BF378" i="4"/>
  <c r="BF388" i="4"/>
  <c r="BF393" i="4"/>
  <c r="BF398" i="4"/>
  <c r="BF414" i="4"/>
  <c r="BF421" i="4"/>
  <c r="BF423" i="4"/>
  <c r="BF428" i="4"/>
  <c r="BF429" i="4"/>
  <c r="BF444" i="4"/>
  <c r="BF447" i="4"/>
  <c r="BF452" i="4"/>
  <c r="BF465" i="4"/>
  <c r="BF472" i="4"/>
  <c r="BF130" i="6"/>
  <c r="BF144" i="6"/>
  <c r="BF147" i="6"/>
  <c r="BF154" i="6"/>
  <c r="BF156" i="6"/>
  <c r="BF157" i="6"/>
  <c r="BF160" i="6"/>
  <c r="BF162" i="6"/>
  <c r="BF195" i="3"/>
  <c r="BF206" i="3"/>
  <c r="BF213" i="3"/>
  <c r="BF219" i="3"/>
  <c r="BF365" i="3"/>
  <c r="BF392" i="3"/>
  <c r="BF418" i="3"/>
  <c r="BF436" i="3"/>
  <c r="BF447" i="3"/>
  <c r="BF456" i="3"/>
  <c r="BF481" i="3"/>
  <c r="BF502" i="3"/>
  <c r="BF521" i="3"/>
  <c r="BF542" i="3"/>
  <c r="BF566" i="3"/>
  <c r="BF569" i="3"/>
  <c r="BF573" i="3"/>
  <c r="F92" i="4"/>
  <c r="BF152" i="4"/>
  <c r="BF153" i="4"/>
  <c r="BF166" i="4"/>
  <c r="BF171" i="4"/>
  <c r="BF188" i="4"/>
  <c r="BF201" i="4"/>
  <c r="BF202" i="4"/>
  <c r="BF206" i="4"/>
  <c r="BF210" i="4"/>
  <c r="BF239" i="4"/>
  <c r="BF248" i="4"/>
  <c r="BF250" i="4"/>
  <c r="BF251" i="4"/>
  <c r="BF258" i="4"/>
  <c r="BF262" i="4"/>
  <c r="BF265" i="4"/>
  <c r="BF273" i="4"/>
  <c r="BF302" i="4"/>
  <c r="BF310" i="4"/>
  <c r="BF313" i="4"/>
  <c r="BF315" i="4"/>
  <c r="BF338" i="4"/>
  <c r="BF341" i="4"/>
  <c r="BF346" i="4"/>
  <c r="BF353" i="4"/>
  <c r="BF363" i="4"/>
  <c r="BF364" i="4"/>
  <c r="BF381" i="4"/>
  <c r="BF390" i="4"/>
  <c r="BF391" i="4"/>
  <c r="BF392" i="4"/>
  <c r="BF395" i="4"/>
  <c r="BF396" i="4"/>
  <c r="BF399" i="4"/>
  <c r="BF402" i="4"/>
  <c r="BF403" i="4"/>
  <c r="BF416" i="4"/>
  <c r="BF418" i="4"/>
  <c r="BF427" i="4"/>
  <c r="BF435" i="4"/>
  <c r="BF438" i="4"/>
  <c r="BF443" i="4"/>
  <c r="BF450" i="4"/>
  <c r="BF459" i="4"/>
  <c r="BF468" i="4"/>
  <c r="BF469" i="4"/>
  <c r="BF473" i="4"/>
  <c r="BF132" i="6"/>
  <c r="BF137" i="6"/>
  <c r="BF143" i="6"/>
  <c r="BF153" i="6"/>
  <c r="BF157" i="3"/>
  <c r="BF158" i="3"/>
  <c r="BF164" i="3"/>
  <c r="BF168" i="3"/>
  <c r="BF170" i="3"/>
  <c r="BF172" i="3"/>
  <c r="BF173" i="3"/>
  <c r="BF177" i="3"/>
  <c r="BF180" i="3"/>
  <c r="BF182" i="3"/>
  <c r="BF199" i="3"/>
  <c r="BF216" i="3"/>
  <c r="BF217" i="3"/>
  <c r="BF229" i="3"/>
  <c r="BF233" i="3"/>
  <c r="BF251" i="3"/>
  <c r="BF260" i="3"/>
  <c r="BF261" i="3"/>
  <c r="BF264" i="3"/>
  <c r="BF267" i="3"/>
  <c r="BF306" i="3"/>
  <c r="BF322" i="3"/>
  <c r="BF334" i="3"/>
  <c r="BF335" i="3"/>
  <c r="BF338" i="3"/>
  <c r="BF341" i="3"/>
  <c r="BF342" i="3"/>
  <c r="BF343" i="3"/>
  <c r="BF347" i="3"/>
  <c r="BF349" i="3"/>
  <c r="BF354" i="3"/>
  <c r="BF362" i="3"/>
  <c r="BF368" i="3"/>
  <c r="BF380" i="3"/>
  <c r="BF383" i="3"/>
  <c r="BF399" i="3"/>
  <c r="BF400" i="3"/>
  <c r="BF403" i="3"/>
  <c r="BF414" i="3"/>
  <c r="BF426" i="3"/>
  <c r="BF427" i="3"/>
  <c r="BF439" i="3"/>
  <c r="BF442" i="3"/>
  <c r="BF444" i="3"/>
  <c r="BF457" i="3"/>
  <c r="BF463" i="3"/>
  <c r="BF471" i="3"/>
  <c r="BF486" i="3"/>
  <c r="BF496" i="3"/>
  <c r="BF508" i="3"/>
  <c r="BF515" i="3"/>
  <c r="BF527" i="3"/>
  <c r="BF534" i="3"/>
  <c r="BF547" i="3"/>
  <c r="BF556" i="3"/>
  <c r="BF559" i="3"/>
  <c r="BF563" i="3"/>
  <c r="BF571" i="3"/>
  <c r="BF576" i="3"/>
  <c r="BF578" i="3"/>
  <c r="BF586" i="3"/>
  <c r="BF590" i="3"/>
  <c r="BF159" i="4"/>
  <c r="BF196" i="4"/>
  <c r="BF208" i="4"/>
  <c r="BF241" i="4"/>
  <c r="BF254" i="4"/>
  <c r="BF259" i="4"/>
  <c r="BF260" i="4"/>
  <c r="BF261" i="4"/>
  <c r="BF263" i="4"/>
  <c r="BF264" i="4"/>
  <c r="BF275" i="4"/>
  <c r="BF280" i="4"/>
  <c r="BF281" i="4"/>
  <c r="BF282" i="4"/>
  <c r="BF283" i="4"/>
  <c r="BF288" i="4"/>
  <c r="BF289" i="4"/>
  <c r="BF295" i="4"/>
  <c r="BF308" i="4"/>
  <c r="BF311" i="4"/>
  <c r="BF326" i="4"/>
  <c r="BF329" i="4"/>
  <c r="BF333" i="4"/>
  <c r="BF334" i="4"/>
  <c r="BF345" i="4"/>
  <c r="BF355" i="4"/>
  <c r="BF360" i="4"/>
  <c r="BF372" i="4"/>
  <c r="BF385" i="4"/>
  <c r="BF394" i="4"/>
  <c r="BF409" i="4"/>
  <c r="BF410" i="4"/>
  <c r="BF412" i="4"/>
  <c r="BF441" i="4"/>
  <c r="BF449" i="4"/>
  <c r="BF463" i="4"/>
  <c r="BF470" i="4"/>
  <c r="BF474" i="4"/>
  <c r="BF145" i="6"/>
  <c r="BF158" i="6"/>
  <c r="BF163" i="6"/>
  <c r="BF167" i="6"/>
  <c r="BF159" i="3"/>
  <c r="BF175" i="3"/>
  <c r="BF178" i="3"/>
  <c r="BF181" i="3"/>
  <c r="BF186" i="3"/>
  <c r="BF190" i="3"/>
  <c r="BF197" i="3"/>
  <c r="BF208" i="3"/>
  <c r="BF231" i="3"/>
  <c r="BF234" i="3"/>
  <c r="BF239" i="3"/>
  <c r="BF241" i="3"/>
  <c r="BF242" i="3"/>
  <c r="BF243" i="3"/>
  <c r="BF244" i="3"/>
  <c r="BF262" i="3"/>
  <c r="BF294" i="3"/>
  <c r="BF304" i="3"/>
  <c r="BF307" i="3"/>
  <c r="BF312" i="3"/>
  <c r="BF315" i="3"/>
  <c r="BF317" i="3"/>
  <c r="BF318" i="3"/>
  <c r="BF328" i="3"/>
  <c r="BF344" i="3"/>
  <c r="BF345" i="3"/>
  <c r="BF348" i="3"/>
  <c r="BF350" i="3"/>
  <c r="BF355" i="3"/>
  <c r="BF356" i="3"/>
  <c r="BF357" i="3"/>
  <c r="BF364" i="3"/>
  <c r="BF367" i="3"/>
  <c r="BF371" i="3"/>
  <c r="BF376" i="3"/>
  <c r="BF381" i="3"/>
  <c r="BF387" i="3"/>
  <c r="BF395" i="3"/>
  <c r="BF401" i="3"/>
  <c r="BF402" i="3"/>
  <c r="BF406" i="3"/>
  <c r="BF411" i="3"/>
  <c r="BF413" i="3"/>
  <c r="BF420" i="3"/>
  <c r="BF429" i="3"/>
  <c r="BF431" i="3"/>
  <c r="BF433" i="3"/>
  <c r="BF434" i="3"/>
  <c r="BF465" i="3"/>
  <c r="BF480" i="3"/>
  <c r="BF483" i="3"/>
  <c r="BF491" i="3"/>
  <c r="BF512" i="3"/>
  <c r="BF530" i="3"/>
  <c r="BF535" i="3"/>
  <c r="BF537" i="3"/>
  <c r="BF551" i="3"/>
  <c r="BF552" i="3"/>
  <c r="BF567" i="3"/>
  <c r="BF568" i="3"/>
  <c r="BF579" i="3"/>
  <c r="BF582" i="3"/>
  <c r="BF589" i="3"/>
  <c r="BF591" i="3"/>
  <c r="BF593" i="3"/>
  <c r="BF594" i="3"/>
  <c r="BK453" i="3"/>
  <c r="J453" i="3" s="1"/>
  <c r="J116" i="3" s="1"/>
  <c r="BF150" i="4"/>
  <c r="BF155" i="4"/>
  <c r="BF167" i="4"/>
  <c r="BF175" i="4"/>
  <c r="BF180" i="4"/>
  <c r="BF182" i="4"/>
  <c r="BF183" i="4"/>
  <c r="BF199" i="4"/>
  <c r="BF214" i="4"/>
  <c r="BF215" i="4"/>
  <c r="BF219" i="4"/>
  <c r="BF221" i="4"/>
  <c r="BF222" i="4"/>
  <c r="BF228" i="4"/>
  <c r="BF235" i="4"/>
  <c r="BF247" i="4"/>
  <c r="BF257" i="4"/>
  <c r="BF270" i="4"/>
  <c r="BF279" i="4"/>
  <c r="BF284" i="4"/>
  <c r="BF294" i="4"/>
  <c r="BF300" i="4"/>
  <c r="BF301" i="4"/>
  <c r="BF304" i="4"/>
  <c r="BF306" i="4"/>
  <c r="BF335" i="4"/>
  <c r="BF337" i="4"/>
  <c r="BF342" i="4"/>
  <c r="BF347" i="4"/>
  <c r="BF349" i="4"/>
  <c r="BF380" i="4"/>
  <c r="BF383" i="4"/>
  <c r="BF386" i="4"/>
  <c r="BF424" i="4"/>
  <c r="BF426" i="4"/>
  <c r="BF437" i="4"/>
  <c r="BF439" i="4"/>
  <c r="BF451" i="4"/>
  <c r="BF453" i="4"/>
  <c r="BF461" i="4"/>
  <c r="BF136" i="6"/>
  <c r="BF139" i="6"/>
  <c r="BF161" i="6"/>
  <c r="BF164" i="6"/>
  <c r="BF165" i="6"/>
  <c r="BF166" i="6"/>
  <c r="BF168" i="6"/>
  <c r="BF169" i="6"/>
  <c r="BF170" i="6"/>
  <c r="BF171" i="6"/>
  <c r="BF172" i="6"/>
  <c r="BF173" i="6"/>
  <c r="BF174" i="6"/>
  <c r="BF175" i="6"/>
  <c r="BF176" i="6"/>
  <c r="BF177" i="6"/>
  <c r="BF178" i="6"/>
  <c r="BF179" i="6"/>
  <c r="BF180" i="6"/>
  <c r="BF181" i="6"/>
  <c r="BF183" i="6"/>
  <c r="BK182" i="6"/>
  <c r="J182" i="6"/>
  <c r="J105" i="6" s="1"/>
  <c r="F37" i="3"/>
  <c r="BD95" i="1" s="1"/>
  <c r="F35" i="6"/>
  <c r="BB97" i="1" s="1"/>
  <c r="F37" i="4"/>
  <c r="BD96" i="1" s="1"/>
  <c r="J33" i="4"/>
  <c r="AV96" i="1" s="1"/>
  <c r="F36" i="4"/>
  <c r="BC96" i="1" s="1"/>
  <c r="F33" i="3"/>
  <c r="AZ95" i="1" s="1"/>
  <c r="F33" i="6"/>
  <c r="AZ97" i="1" s="1"/>
  <c r="F36" i="6"/>
  <c r="BC97" i="1" s="1"/>
  <c r="F33" i="4"/>
  <c r="AZ96" i="1" s="1"/>
  <c r="F35" i="4"/>
  <c r="BB96" i="1" s="1"/>
  <c r="F35" i="3"/>
  <c r="BB95" i="1" s="1"/>
  <c r="J33" i="3"/>
  <c r="AV95" i="1" s="1"/>
  <c r="F36" i="3"/>
  <c r="BC95" i="1" s="1"/>
  <c r="J33" i="6"/>
  <c r="AV97" i="1" s="1"/>
  <c r="F37" i="6"/>
  <c r="BD97" i="1" s="1"/>
  <c r="BK384" i="4" l="1"/>
  <c r="J384" i="4" s="1"/>
  <c r="J117" i="4" s="1"/>
  <c r="P384" i="4"/>
  <c r="T469" i="3"/>
  <c r="T268" i="3" s="1"/>
  <c r="R469" i="3"/>
  <c r="BK469" i="3"/>
  <c r="J469" i="3" s="1"/>
  <c r="J119" i="3" s="1"/>
  <c r="P469" i="3"/>
  <c r="T384" i="4"/>
  <c r="T229" i="4" s="1"/>
  <c r="R384" i="4"/>
  <c r="R229" i="4" s="1"/>
  <c r="R148" i="4"/>
  <c r="R127" i="6"/>
  <c r="R126" i="6" s="1"/>
  <c r="T127" i="6"/>
  <c r="T126" i="6" s="1"/>
  <c r="R268" i="3"/>
  <c r="BK229" i="4"/>
  <c r="J229" i="4" s="1"/>
  <c r="J103" i="4" s="1"/>
  <c r="P229" i="4"/>
  <c r="P127" i="6"/>
  <c r="P126" i="6" s="1"/>
  <c r="AU97" i="1" s="1"/>
  <c r="T152" i="3"/>
  <c r="P148" i="4"/>
  <c r="P268" i="3"/>
  <c r="T148" i="4"/>
  <c r="P152" i="3"/>
  <c r="R152" i="3"/>
  <c r="J230" i="4"/>
  <c r="J104" i="4" s="1"/>
  <c r="BK152" i="3"/>
  <c r="J152" i="3" s="1"/>
  <c r="J97" i="3" s="1"/>
  <c r="J269" i="3"/>
  <c r="J106" i="3" s="1"/>
  <c r="BK148" i="4"/>
  <c r="J148" i="4" s="1"/>
  <c r="J97" i="4" s="1"/>
  <c r="BK431" i="4"/>
  <c r="J431" i="4" s="1"/>
  <c r="J124" i="4" s="1"/>
  <c r="J546" i="3"/>
  <c r="J129" i="3" s="1"/>
  <c r="BK127" i="6"/>
  <c r="J127" i="6" s="1"/>
  <c r="J97" i="6" s="1"/>
  <c r="BK141" i="6"/>
  <c r="J141" i="6"/>
  <c r="J101" i="6" s="1"/>
  <c r="BK151" i="6"/>
  <c r="J151" i="6"/>
  <c r="J103" i="6"/>
  <c r="BD94" i="1"/>
  <c r="W33" i="1" s="1"/>
  <c r="BB94" i="1"/>
  <c r="W31" i="1" s="1"/>
  <c r="J34" i="3"/>
  <c r="AW95" i="1" s="1"/>
  <c r="AT95" i="1" s="1"/>
  <c r="F34" i="4"/>
  <c r="BA96" i="1" s="1"/>
  <c r="AZ94" i="1"/>
  <c r="AV94" i="1" s="1"/>
  <c r="AK29" i="1" s="1"/>
  <c r="F34" i="3"/>
  <c r="BA95" i="1" s="1"/>
  <c r="BC94" i="1"/>
  <c r="AY94" i="1" s="1"/>
  <c r="J34" i="4"/>
  <c r="AW96" i="1" s="1"/>
  <c r="AT96" i="1" s="1"/>
  <c r="F34" i="6"/>
  <c r="BA97" i="1" s="1"/>
  <c r="J34" i="6"/>
  <c r="AW97" i="1"/>
  <c r="AT97" i="1" s="1"/>
  <c r="BK268" i="3" l="1"/>
  <c r="J268" i="3" s="1"/>
  <c r="J105" i="3" s="1"/>
  <c r="P151" i="3"/>
  <c r="AU95" i="1" s="1"/>
  <c r="T151" i="3"/>
  <c r="R147" i="4"/>
  <c r="P147" i="4"/>
  <c r="AU96" i="1" s="1"/>
  <c r="T147" i="4"/>
  <c r="R151" i="3"/>
  <c r="BK147" i="4"/>
  <c r="J147" i="4" s="1"/>
  <c r="J30" i="4" s="1"/>
  <c r="AG96" i="1" s="1"/>
  <c r="AN96" i="1" s="1"/>
  <c r="BK126" i="6"/>
  <c r="J126" i="6" s="1"/>
  <c r="J96" i="6" s="1"/>
  <c r="BA94" i="1"/>
  <c r="W30" i="1" s="1"/>
  <c r="W32" i="1"/>
  <c r="W29" i="1"/>
  <c r="AX94" i="1"/>
  <c r="BK151" i="3" l="1"/>
  <c r="J151" i="3" s="1"/>
  <c r="J30" i="3" s="1"/>
  <c r="AG95" i="1" s="1"/>
  <c r="AN95" i="1" s="1"/>
  <c r="AU94" i="1"/>
  <c r="J96" i="4"/>
  <c r="J39" i="4"/>
  <c r="AW94" i="1"/>
  <c r="AK30" i="1" s="1"/>
  <c r="J30" i="6"/>
  <c r="AG97" i="1" s="1"/>
  <c r="AN97" i="1" s="1"/>
  <c r="J39" i="3" l="1"/>
  <c r="J96" i="3"/>
  <c r="J39" i="6"/>
  <c r="AT94" i="1"/>
  <c r="AG94" i="1"/>
  <c r="AN94" i="1" l="1"/>
  <c r="AK26" i="1"/>
  <c r="AK35" i="1" s="1"/>
</calcChain>
</file>

<file path=xl/sharedStrings.xml><?xml version="1.0" encoding="utf-8"?>
<sst xmlns="http://schemas.openxmlformats.org/spreadsheetml/2006/main" count="11660" uniqueCount="2119">
  <si>
    <t>Export Komplet</t>
  </si>
  <si>
    <t/>
  </si>
  <si>
    <t>2.0</t>
  </si>
  <si>
    <t>False</t>
  </si>
  <si>
    <t>{d04bcf7e-e22a-4ad4-b7b9-f4c225361d49}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</si>
  <si>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</si>
  <si>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</si>
  <si>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</si>
  <si>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</si>
  <si>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</si>
  <si>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</si>
  <si>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</si>
  <si>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</si>
  <si>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21050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</si>
  <si>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</si>
  <si>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</si>
  <si>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sociálnych jadier na atriových domoch, bloky B, H a K</t>
  </si>
  <si>
    <t>JKSO:</t>
  </si>
  <si>
    <t>KS:</t>
  </si>
  <si>
    <t>Miesto:</t>
  </si>
  <si>
    <t>Bratislava</t>
  </si>
  <si>
    <t>Dátum:</t>
  </si>
  <si>
    <t>Objednávateľ:</t>
  </si>
  <si>
    <t>IČO:</t>
  </si>
  <si>
    <t>UK v Bratislave</t>
  </si>
  <si>
    <t>IČ DPH:</t>
  </si>
  <si>
    <t>Zhotoviteľ:</t>
  </si>
  <si>
    <t>Vyplň údaj</t>
  </si>
  <si>
    <t>Projektant:</t>
  </si>
  <si>
    <t>VM PROJEKT, s.r.o.</t>
  </si>
  <si>
    <t>True</t>
  </si>
  <si>
    <t>Spracovateľ:</t>
  </si>
  <si>
    <t>Ing Peter Lukačovič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</si>
  <si>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</si>
  <si>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</si>
  <si>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</si>
  <si>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</si>
  <si>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</si>
  <si>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</si>
  <si>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</si>
  <si>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</si>
  <si>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</si>
  <si>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</si>
  <si>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</si>
  <si>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</si>
  <si>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</si>
  <si>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</si>
  <si>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</si>
  <si>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</si>
  <si>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</si>
  <si>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</si>
  <si>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</si>
  <si>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</si>
  <si>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</si>
  <si>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</si>
  <si>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</si>
  <si>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</si>
  <si>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</si>
  <si>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</si>
  <si>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</si>
  <si>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</si>
  <si>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</si>
  <si>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</si>
  <si>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</si>
  <si>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</si>
  <si>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</si>
  <si>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</si>
  <si>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</si>
  <si>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</si>
  <si>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</si>
  <si>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</si>
  <si>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</si>
  <si>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</si>
  <si>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</si>
  <si>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</si>
  <si>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</si>
  <si>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</si>
  <si>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</si>
  <si>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</si>
  <si>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</si>
  <si>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</si>
  <si>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SO02</t>
  </si>
  <si>
    <t>AD blok H</t>
  </si>
  <si>
    <t>{95ce9156-44c8-41e4-b9b6-6474138de74f}</t>
  </si>
  <si>
    <t>SO03</t>
  </si>
  <si>
    <t>AD blok K</t>
  </si>
  <si>
    <t>{d823a925-20f0-4522-908e-34370a488a1c}</t>
  </si>
  <si>
    <t>povHK</t>
  </si>
  <si>
    <t>Projekt organizácie výstavby pre bloky H, K</t>
  </si>
  <si>
    <t>{24e83565-f975-4a9b-b260-03fd1909b576}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</si>
  <si>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</si>
  <si>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</si>
  <si>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</si>
  <si>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</si>
  <si>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</si>
  <si>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</si>
  <si>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</si>
  <si>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</si>
  <si>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</si>
  <si>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</si>
  <si>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</si>
  <si>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</si>
  <si>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</si>
  <si>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</si>
  <si>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</si>
  <si>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</si>
  <si>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</si>
  <si>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</si>
  <si>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</si>
  <si>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</si>
  <si>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</si>
  <si>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</si>
  <si>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</si>
  <si>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</si>
  <si>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</si>
  <si>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</si>
  <si>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</si>
  <si>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</si>
  <si>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771 - Podlahy z dlaždíc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</si>
  <si>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</si>
  <si>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</si>
  <si>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</si>
  <si>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</si>
  <si>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</si>
  <si>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>VRN - Investičné náklady neobsiahnuté v cenách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</si>
  <si>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</si>
  <si>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</si>
  <si>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</si>
  <si>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</si>
  <si>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</si>
  <si>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</si>
  <si>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</si>
  <si>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</si>
  <si>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</si>
  <si>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</si>
  <si>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</si>
  <si>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</si>
  <si>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</si>
  <si>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</si>
  <si>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</si>
  <si>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</si>
  <si>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</si>
  <si>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</si>
  <si>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</si>
  <si>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317165301</t>
  </si>
  <si>
    <t>ks</t>
  </si>
  <si>
    <t>4</t>
  </si>
  <si>
    <t>2</t>
  </si>
  <si>
    <t>875139785</t>
  </si>
  <si>
    <t>317944311.S</t>
  </si>
  <si>
    <t>Valcované nosníky dodatočne osadzované do pripravených otvorov bez zamurovania hláv do č.12</t>
  </si>
  <si>
    <t>t</t>
  </si>
  <si>
    <t>-168043950</t>
  </si>
  <si>
    <t>319201311.S</t>
  </si>
  <si>
    <t>Vyrovnanie nerovného povrchu bez odsekania tehál hr.do 30 mm</t>
  </si>
  <si>
    <t>m2</t>
  </si>
  <si>
    <t>1445170975</t>
  </si>
  <si>
    <t>319202321.S</t>
  </si>
  <si>
    <t>Vyrovnanie nerovného povrchu primurovaním hr.30-80 mm</t>
  </si>
  <si>
    <t>1026675130</t>
  </si>
  <si>
    <t>5</t>
  </si>
  <si>
    <t>340001001</t>
  </si>
  <si>
    <t>Rezanie stenových pórobetónových blokopanelov hr. od 200 do 300 mm</t>
  </si>
  <si>
    <t>m</t>
  </si>
  <si>
    <t>6</t>
  </si>
  <si>
    <t>340238236</t>
  </si>
  <si>
    <t>7</t>
  </si>
  <si>
    <t>342272102</t>
  </si>
  <si>
    <t>-685932041</t>
  </si>
  <si>
    <t>8</t>
  </si>
  <si>
    <t>342272104</t>
  </si>
  <si>
    <t>-230930222</t>
  </si>
  <si>
    <t>9</t>
  </si>
  <si>
    <t>342948112</t>
  </si>
  <si>
    <t>Ukotvenie priečok k murovaným konštrukciám priskrutkovaním</t>
  </si>
  <si>
    <t>1511634233</t>
  </si>
  <si>
    <t>10</t>
  </si>
  <si>
    <t>342948115</t>
  </si>
  <si>
    <t>Ukončenie priečok ku konštrukciam montážnou penou</t>
  </si>
  <si>
    <t>1845613977</t>
  </si>
  <si>
    <t>11</t>
  </si>
  <si>
    <t>345321313</t>
  </si>
  <si>
    <t>Betón múrikov parapetných, atikových, schodiskových, zábradelných, železový (bez výstuže) tr. C 16/20, X0, Cl0,4 Dmax 16</t>
  </si>
  <si>
    <t>m3</t>
  </si>
  <si>
    <t>1343817721</t>
  </si>
  <si>
    <t>12</t>
  </si>
  <si>
    <t>345351101</t>
  </si>
  <si>
    <t>Debnenie múrikov parapet., atik., zábradl., plnostenných- zhotovenie</t>
  </si>
  <si>
    <t>30350256</t>
  </si>
  <si>
    <t>13</t>
  </si>
  <si>
    <t>345351102</t>
  </si>
  <si>
    <t>Debnenie múrikov parapet., atik., zábradl., plnostenných- odstránenie</t>
  </si>
  <si>
    <t>-1984520648</t>
  </si>
  <si>
    <t>Vodorovné konštrukcie</t>
  </si>
  <si>
    <t>14</t>
  </si>
  <si>
    <t>417321414.S</t>
  </si>
  <si>
    <t>Betón stužujúcich pásov a vencov železový tr. C 20/25</t>
  </si>
  <si>
    <t>15</t>
  </si>
  <si>
    <t>417351115.S</t>
  </si>
  <si>
    <t>Debnenie bočníc stužujúcich pásov a vencov vrátane vzpier zhotovenie</t>
  </si>
  <si>
    <t>16</t>
  </si>
  <si>
    <t>417351116.S</t>
  </si>
  <si>
    <t>Debnenie bočníc stužujúcich pásov a vencov vrátane vzpier odstránenie</t>
  </si>
  <si>
    <t>Úpravy povrchov, podlahy, osadenie</t>
  </si>
  <si>
    <t>17</t>
  </si>
  <si>
    <t>611421321.S</t>
  </si>
  <si>
    <t>Oprava vnútorných vápenných omietok stropov železobetónových rovných tvárnicových a klenieb, opravovaná plocha nad 10 do 30 % hladkých, vystužená skleneným vláknom</t>
  </si>
  <si>
    <t>1145681381</t>
  </si>
  <si>
    <t>18</t>
  </si>
  <si>
    <t>611460111.S</t>
  </si>
  <si>
    <t>Príprava vnútorného podkladu stropov na silno a nerovnomerne nasiakavé podklady regulátorom nasiakavosti</t>
  </si>
  <si>
    <t>-457318577</t>
  </si>
  <si>
    <t>19</t>
  </si>
  <si>
    <t>611460122.S</t>
  </si>
  <si>
    <t>Príprava vnútorného podkladu stropov penetráciou hĺbkovou na nasiakavé podklady</t>
  </si>
  <si>
    <t>-703934856</t>
  </si>
  <si>
    <t>611481119.S</t>
  </si>
  <si>
    <t>Potiahnutie vnútorných stropov sklotextílnou mriežkou s celoplošným prilepením</t>
  </si>
  <si>
    <t>-560775187</t>
  </si>
  <si>
    <t>21</t>
  </si>
  <si>
    <t>612403399</t>
  </si>
  <si>
    <t>Hrubá výplň rýh na stenách akoukoľvek maltou, akejkoľvek šírky ryhy</t>
  </si>
  <si>
    <t>-1624394493</t>
  </si>
  <si>
    <t>22</t>
  </si>
  <si>
    <t>612421321</t>
  </si>
  <si>
    <t>Oprava vnútorných vápenných omietok stien, v množstve opravenej plochy nad 10 do 30 % hladkých</t>
  </si>
  <si>
    <t>1070561004</t>
  </si>
  <si>
    <t>23</t>
  </si>
  <si>
    <t>612423521</t>
  </si>
  <si>
    <t>Omietka rýh v stenách maltou vápennou šírky ryhy do 150 mm omietkou hladkou</t>
  </si>
  <si>
    <t>137567988</t>
  </si>
  <si>
    <t>24</t>
  </si>
  <si>
    <t>612460111.S</t>
  </si>
  <si>
    <t>Príprava vnútorného podkladu stien na silno a nerovnomerne nasiakavé podklady regulátorom nasiakavosti</t>
  </si>
  <si>
    <t>-591083803</t>
  </si>
  <si>
    <t>25</t>
  </si>
  <si>
    <t>612460124.S</t>
  </si>
  <si>
    <t>Príprava vnútorného podkladu stien penetráciou pod omietky a nátery</t>
  </si>
  <si>
    <t>-1477310092</t>
  </si>
  <si>
    <t>26</t>
  </si>
  <si>
    <t>612460241.S</t>
  </si>
  <si>
    <t>Vnútorná omietka stien vápennocementová jadrová (hrubá), hr. 10 mm, vystužená skleneným vláknom</t>
  </si>
  <si>
    <t>845392844</t>
  </si>
  <si>
    <t>27</t>
  </si>
  <si>
    <t>612481011.S</t>
  </si>
  <si>
    <t>Priebežná omietková lišta (omietnik) z pozinkovaného plechu pre hrúbku omietky 6 mm</t>
  </si>
  <si>
    <t>-267501137</t>
  </si>
  <si>
    <t>28</t>
  </si>
  <si>
    <t>612481022.S</t>
  </si>
  <si>
    <t>Okenný a dverový plastový dilatačný profil pre hrúbku omietky 9 mm</t>
  </si>
  <si>
    <t>632882727</t>
  </si>
  <si>
    <t>29</t>
  </si>
  <si>
    <t>612481031.S</t>
  </si>
  <si>
    <t>Rohový profil z pozinkovaného plechu pre hrúbku omietky 8 až 12 mm</t>
  </si>
  <si>
    <t>1714170452</t>
  </si>
  <si>
    <t>30</t>
  </si>
  <si>
    <t>612481119.S</t>
  </si>
  <si>
    <t>Potiahnutie vnútorných stien sklotextílnou mriežkou s celoplošným prilepením</t>
  </si>
  <si>
    <t>-361988200</t>
  </si>
  <si>
    <t>31</t>
  </si>
  <si>
    <t>631312141.S</t>
  </si>
  <si>
    <t>Doplnenie existujúcich mazanín prostým betónom (s dodaním hmôt) bez poteru rýh v mazaninách</t>
  </si>
  <si>
    <t>1863227103</t>
  </si>
  <si>
    <t>32</t>
  </si>
  <si>
    <t>632001051.S</t>
  </si>
  <si>
    <t>Zhotovenie jednonásobného penetračného náteru pre potery a stierky</t>
  </si>
  <si>
    <t>418752593</t>
  </si>
  <si>
    <t>33</t>
  </si>
  <si>
    <t>M</t>
  </si>
  <si>
    <t>585520002000</t>
  </si>
  <si>
    <t>Penetračný náter s plnivom z kremičitého piesku , pre samonivelizačné potery a sierky, 5 kg</t>
  </si>
  <si>
    <t>kg</t>
  </si>
  <si>
    <t>2020613968</t>
  </si>
  <si>
    <t>34</t>
  </si>
  <si>
    <t>632440159.S</t>
  </si>
  <si>
    <t>Anhydritový samonivelizačný poter spádový, pevnosti v tlaku 30 MPa, hr. 50 -70mm</t>
  </si>
  <si>
    <t>-843640238</t>
  </si>
  <si>
    <t>35</t>
  </si>
  <si>
    <t>632452694.S</t>
  </si>
  <si>
    <t>Cementová samonivelizačná stierka, pevnosti v tlaku 30 MPa, hr. 15 mm, CT-C30-F6</t>
  </si>
  <si>
    <t>72227644</t>
  </si>
  <si>
    <t>36</t>
  </si>
  <si>
    <t>642944121.S</t>
  </si>
  <si>
    <t>Dodatočná montáž oceľovej dverovej zárubne, plochy otvoru do 2,5 m2</t>
  </si>
  <si>
    <t>1114542959</t>
  </si>
  <si>
    <t>37</t>
  </si>
  <si>
    <t>553310007102</t>
  </si>
  <si>
    <t xml:space="preserve">Zárubňa oceľová CgU šxvxhr 600x1970x100 mm </t>
  </si>
  <si>
    <t>1407464321</t>
  </si>
  <si>
    <t>38</t>
  </si>
  <si>
    <t>553310008302</t>
  </si>
  <si>
    <t>720434517</t>
  </si>
  <si>
    <t>Ostatné konštrukcie a práce-búranie</t>
  </si>
  <si>
    <t>39</t>
  </si>
  <si>
    <t>931994131.S</t>
  </si>
  <si>
    <t>Tesnenie pracovnej škáry betónovej konštrukcia silikónovým tmelom do pl. 1,5 cm2</t>
  </si>
  <si>
    <t>151073267</t>
  </si>
  <si>
    <t>40</t>
  </si>
  <si>
    <t>941955001</t>
  </si>
  <si>
    <t>Lešenie ľahké pracovné pomocné, s výškou lešeňovej podlahy do 1,20 m</t>
  </si>
  <si>
    <t>-1863741447</t>
  </si>
  <si>
    <t>41</t>
  </si>
  <si>
    <t>952901111.S</t>
  </si>
  <si>
    <t>Vyčistenie budov pri výške podlaží do 4 m</t>
  </si>
  <si>
    <t>-910910586</t>
  </si>
  <si>
    <t>42</t>
  </si>
  <si>
    <t>952902110</t>
  </si>
  <si>
    <t>Čistenie budov zametaním v miestnostiach, chodbách, na schodišti a na povalách</t>
  </si>
  <si>
    <t>-1498538310</t>
  </si>
  <si>
    <t>43</t>
  </si>
  <si>
    <t>962031132</t>
  </si>
  <si>
    <t>Búranie priečok alebo vybúranie otvorov plochy nad 4 m2 z tehál pálených, plných alebo dutých hr. do 150 mm,  -0,19600t</t>
  </si>
  <si>
    <t>-199906518</t>
  </si>
  <si>
    <t>44</t>
  </si>
  <si>
    <t>965044201</t>
  </si>
  <si>
    <t>Brúsenie existujúcich betónových podláh, zbrúsenie hrúbky do 3 mm</t>
  </si>
  <si>
    <t>-1606977416</t>
  </si>
  <si>
    <t>45</t>
  </si>
  <si>
    <t>965044291</t>
  </si>
  <si>
    <t>Príplatok k brúseniu existujúcich betónových podláh, za každý ďalší 1 mm hrúbky</t>
  </si>
  <si>
    <t>1863382884</t>
  </si>
  <si>
    <t>46</t>
  </si>
  <si>
    <t>965081712</t>
  </si>
  <si>
    <t>Búranie dlažieb, bez podklad. lôžka z xylolit., alebo keramických dlaždíc hr. do 10 mm,  -0,02000t</t>
  </si>
  <si>
    <t>-2115122845</t>
  </si>
  <si>
    <t>47</t>
  </si>
  <si>
    <t>968061125</t>
  </si>
  <si>
    <t>Vyvesenie dreveného dverného krídla do suti plochy do 2 m2, -0,02400t</t>
  </si>
  <si>
    <t>-2044288635</t>
  </si>
  <si>
    <t>48</t>
  </si>
  <si>
    <t>968072455</t>
  </si>
  <si>
    <t>Vybúranie kovových dverových zárubní plochy do 2 m2,  -0,07600t</t>
  </si>
  <si>
    <t>-455777380</t>
  </si>
  <si>
    <t>49</t>
  </si>
  <si>
    <t>971033151.S</t>
  </si>
  <si>
    <t>Vybúranie otvoru v murive tehl. priemeru profilu do 60 mm hr. do 450 mm,  -0,00200t</t>
  </si>
  <si>
    <t>-1357392802</t>
  </si>
  <si>
    <t>50</t>
  </si>
  <si>
    <t>971033441</t>
  </si>
  <si>
    <t>Vybúranie otvoru v murive tehl. plochy do 0,25 m2 hr. do 300 mm,  -0,14600t</t>
  </si>
  <si>
    <t>51</t>
  </si>
  <si>
    <t>971036004</t>
  </si>
  <si>
    <t>Jadrové vrty diamantovými korunkami do D 50 mm do stien - murivo tehlové -0,00003t</t>
  </si>
  <si>
    <t>cm</t>
  </si>
  <si>
    <t>-629935503</t>
  </si>
  <si>
    <t>52</t>
  </si>
  <si>
    <t>971036007.S</t>
  </si>
  <si>
    <t>Jadrové vrty diamantovými korunkami do D 80 mm do stien - murivo tehlové -0,00008t</t>
  </si>
  <si>
    <t>-1808249564</t>
  </si>
  <si>
    <t>53</t>
  </si>
  <si>
    <t>971036018</t>
  </si>
  <si>
    <t>Jadrové vrty diamantovými korunkami do D 200 mm do stien - murivo tehlové -0,00050t</t>
  </si>
  <si>
    <t>-1816049704</t>
  </si>
  <si>
    <t>54</t>
  </si>
  <si>
    <t>972056004</t>
  </si>
  <si>
    <t>Jadrové vrty diamantovými korunkami do D 50 mm do stropov - železobetónových -0,00005t</t>
  </si>
  <si>
    <t>-905030675</t>
  </si>
  <si>
    <t>55</t>
  </si>
  <si>
    <t>972056018</t>
  </si>
  <si>
    <t>Jadrové vrty diamantovými korunkami do D 200 mm do stropov - železobetónových -0,00075t</t>
  </si>
  <si>
    <t>-14191696</t>
  </si>
  <si>
    <t>56</t>
  </si>
  <si>
    <t>974031121.S</t>
  </si>
  <si>
    <t>Vysekanie rýh v akomkoľvek murive tehlovom na akúkoľvek maltu do hĺbky 30 mm a š. do 30 mm,  -0,00200 t</t>
  </si>
  <si>
    <t>1786149607</t>
  </si>
  <si>
    <t>57</t>
  </si>
  <si>
    <t>974031142</t>
  </si>
  <si>
    <t>Vysekávanie rýh v akomkoľvek murive tehlovom na akúkoľvek maltu do hĺbky 70 mm a š. do 70 mm,  -0,00900t</t>
  </si>
  <si>
    <t>-570807772</t>
  </si>
  <si>
    <t>58</t>
  </si>
  <si>
    <t>974031153.S</t>
  </si>
  <si>
    <t>Vysekávanie rýh v akomkoľvek murive tehlovom na akúkoľvek maltu do hĺbky 100 mm a š. do 100 mm,  -0,01800t</t>
  </si>
  <si>
    <t>1865962885</t>
  </si>
  <si>
    <t>59</t>
  </si>
  <si>
    <t>978011141</t>
  </si>
  <si>
    <t>Otlčenie omietok stropov vnútorných vápenných alebo vápennocementových v rozsahu do 30 %,  -0,01000t</t>
  </si>
  <si>
    <t>-1052522999</t>
  </si>
  <si>
    <t>60</t>
  </si>
  <si>
    <t>978013141</t>
  </si>
  <si>
    <t>Otlčenie omietok stien vnútorných vápenných alebo vápennocementových v rozsahu do 30 %,  -0,01000t</t>
  </si>
  <si>
    <t>1382788354</t>
  </si>
  <si>
    <t>61</t>
  </si>
  <si>
    <t>978059531</t>
  </si>
  <si>
    <t>Odsekanie a odobratie obkladov stien z obkladačiek vnútorných vrátane podkladovej omietky nad 2 m2,  -0,06800t</t>
  </si>
  <si>
    <t>1279272791</t>
  </si>
  <si>
    <t>62</t>
  </si>
  <si>
    <t>979011111</t>
  </si>
  <si>
    <t>Zvislá doprava sutiny a vybúraných hmôt za prvé podlažie nad alebo pod základným podlažím</t>
  </si>
  <si>
    <t>1278710054</t>
  </si>
  <si>
    <t>63</t>
  </si>
  <si>
    <t>979011121</t>
  </si>
  <si>
    <t>Zvislá doprava sutiny a vybúraných hmôt za každé ďalšie podlažie</t>
  </si>
  <si>
    <t>1998788143</t>
  </si>
  <si>
    <t>64</t>
  </si>
  <si>
    <t>979011201</t>
  </si>
  <si>
    <t>Plastový sklz na stavebnú suť výšky do 10 m</t>
  </si>
  <si>
    <t>2107443543</t>
  </si>
  <si>
    <t>65</t>
  </si>
  <si>
    <t>979011202</t>
  </si>
  <si>
    <t>Príplatok k cene za každý ďalší meter výšky</t>
  </si>
  <si>
    <t>1033604565</t>
  </si>
  <si>
    <t>66</t>
  </si>
  <si>
    <t>979011232</t>
  </si>
  <si>
    <t>Demontáž sklzu na stavebnú suť výšky do 20 m</t>
  </si>
  <si>
    <t>926230952</t>
  </si>
  <si>
    <t>67</t>
  </si>
  <si>
    <t>979081111</t>
  </si>
  <si>
    <t>Odvoz sutiny a vybúraných hmôt na skládku do 1 km</t>
  </si>
  <si>
    <t>-36142447</t>
  </si>
  <si>
    <t>68</t>
  </si>
  <si>
    <t>979081121</t>
  </si>
  <si>
    <t>Odvoz sutiny a vybúraných hmôt na skládku za každý ďalší 1 km</t>
  </si>
  <si>
    <t>-1487545694</t>
  </si>
  <si>
    <t>69</t>
  </si>
  <si>
    <t>979082111</t>
  </si>
  <si>
    <t>Vnútrostavenisková doprava sutiny a vybúraných hmôt do 10 m</t>
  </si>
  <si>
    <t>1531992549</t>
  </si>
  <si>
    <t>70</t>
  </si>
  <si>
    <t>979082121</t>
  </si>
  <si>
    <t>Vnútrostavenisková doprava sutiny a vybúraných hmôt za každých ďalších 5 m</t>
  </si>
  <si>
    <t>-993754003</t>
  </si>
  <si>
    <t>71</t>
  </si>
  <si>
    <t>979089012</t>
  </si>
  <si>
    <t>Poplatok za skladovanie - betón, tehly, dlaždice (17 01) ostatné</t>
  </si>
  <si>
    <t>844721952</t>
  </si>
  <si>
    <t>72</t>
  </si>
  <si>
    <t>989281361</t>
  </si>
  <si>
    <t>Vodorovné premiestnenie ručne nosením - plošný materiál hmotnosti 25 kg/ks vodorovne do 10 m</t>
  </si>
  <si>
    <t>-686742443</t>
  </si>
  <si>
    <t>99</t>
  </si>
  <si>
    <t>Presun hmôt HSV</t>
  </si>
  <si>
    <t>73</t>
  </si>
  <si>
    <t>999281111</t>
  </si>
  <si>
    <t>Presun hmôt pre opravy a údržbu objektov vrátane vonkajších plášťov výšky do 25 m</t>
  </si>
  <si>
    <t>616431528</t>
  </si>
  <si>
    <t>74</t>
  </si>
  <si>
    <t>999281193</t>
  </si>
  <si>
    <t>Príplatok za zväčšený presun pre opravy a údržbu objektov vrátane vonkajších plášťov v odb. 801, 803, 811, 812, nad vymedzenú najväčšiu dopravnú vzdialenosť do 1000 m</t>
  </si>
  <si>
    <t>-221478570</t>
  </si>
  <si>
    <t>PSV</t>
  </si>
  <si>
    <t>Práce a dodávky PSV</t>
  </si>
  <si>
    <t>711</t>
  </si>
  <si>
    <t>Izolácie proti vode a vlhkosti</t>
  </si>
  <si>
    <t>75</t>
  </si>
  <si>
    <t>711211051.S</t>
  </si>
  <si>
    <t>Jednozlož. silikátová hydroizolačná hmota pružná, stierka vodorovná</t>
  </si>
  <si>
    <t>939202629</t>
  </si>
  <si>
    <t>76</t>
  </si>
  <si>
    <t>245610003500</t>
  </si>
  <si>
    <t>Páska tesniaca špeciálna ASO-DICHTBAND 2000-S, pre náročné aplikácie s vysokým zaťažením, 120 mm/50 m, alebo výrobok s rovnakými technickými vlastnosťami</t>
  </si>
  <si>
    <t>-1700098221</t>
  </si>
  <si>
    <t>77</t>
  </si>
  <si>
    <t>7112110512</t>
  </si>
  <si>
    <t>Penetračný náter s urýchleným tuhnutím, vodorovný</t>
  </si>
  <si>
    <t>-1016809245</t>
  </si>
  <si>
    <t>78</t>
  </si>
  <si>
    <t>711212051.S</t>
  </si>
  <si>
    <t>Jednozlož. silikátová hydroizolačná hmota, stierka zvislá</t>
  </si>
  <si>
    <t>1150929226</t>
  </si>
  <si>
    <t>79</t>
  </si>
  <si>
    <t>998711202.S</t>
  </si>
  <si>
    <t>Presun hmôt pre izoláciu proti vode v objektoch výšky nad 6 do 12 m</t>
  </si>
  <si>
    <t>%</t>
  </si>
  <si>
    <t>1798467501</t>
  </si>
  <si>
    <t>712</t>
  </si>
  <si>
    <t>Izolácie striech, povlakové krytiny</t>
  </si>
  <si>
    <t>80</t>
  </si>
  <si>
    <t>712370060.S</t>
  </si>
  <si>
    <t>Zhotovenie povlakovej krytiny striech plochých do 10° PVC-P fóliou celoplošne lepenou so zvarením spoju</t>
  </si>
  <si>
    <t>81</t>
  </si>
  <si>
    <t>245920000400.S</t>
  </si>
  <si>
    <t>Čistič - doplnok k fóliovým systémom</t>
  </si>
  <si>
    <t>82</t>
  </si>
  <si>
    <t>245920000900.S</t>
  </si>
  <si>
    <t>Zálievka pre poisťovanie tesnosti zvarov fóliou z PVC-P</t>
  </si>
  <si>
    <t>83</t>
  </si>
  <si>
    <t>247410002100.S</t>
  </si>
  <si>
    <t>Lepidlo polyuretánové 310 g</t>
  </si>
  <si>
    <t>84</t>
  </si>
  <si>
    <t>283220002000.S</t>
  </si>
  <si>
    <t>Hydroizolačná fólia PVC-P hr. 1,5 mm izolácia plochých striech</t>
  </si>
  <si>
    <t>85</t>
  </si>
  <si>
    <t>712973232</t>
  </si>
  <si>
    <t>Detaily k PVC-P fóliam zaizolovanie kruhového prestupu 101 – 250 mm</t>
  </si>
  <si>
    <t>852499919</t>
  </si>
  <si>
    <t>86</t>
  </si>
  <si>
    <t>712973233.S</t>
  </si>
  <si>
    <t>Detaily k PVC-P fóliam zaizolovanie kruhového prestupu 251 – 400 mm</t>
  </si>
  <si>
    <t>87</t>
  </si>
  <si>
    <t>283220001200</t>
  </si>
  <si>
    <t>1519597782</t>
  </si>
  <si>
    <t>88</t>
  </si>
  <si>
    <t>712973781.S</t>
  </si>
  <si>
    <t>Detaily k termoplastom všeobecne, stenový kotviaci pásik z hrubopoplast. plechu RŠ 70 mm</t>
  </si>
  <si>
    <t>89</t>
  </si>
  <si>
    <t>553430004500</t>
  </si>
  <si>
    <t xml:space="preserve">Lišta stenová z poplastovaného plechu , PVC š. 70 mm, dĺ. 2 m, </t>
  </si>
  <si>
    <t>90</t>
  </si>
  <si>
    <t>712973895.S</t>
  </si>
  <si>
    <t>Detaily k termoplastom všeobecne, oplechovanie okraja odkvapovou lištou z hrubopolpast. plechu RŠ 330 mm</t>
  </si>
  <si>
    <t>91</t>
  </si>
  <si>
    <t>553430005300</t>
  </si>
  <si>
    <t xml:space="preserve">Parapet (odkvapnička) z poplastovaného plechu , PVC š. 333 mm, dĺ. 2 m, </t>
  </si>
  <si>
    <t>92</t>
  </si>
  <si>
    <t>712990040.S</t>
  </si>
  <si>
    <t>Položenie geotextílie vodorovne alebo zvislo na strechy ploché do 10°</t>
  </si>
  <si>
    <t>93</t>
  </si>
  <si>
    <t>693110004500.S</t>
  </si>
  <si>
    <t>Geotextília polypropylénová netkaná 300 g/m2</t>
  </si>
  <si>
    <t>94</t>
  </si>
  <si>
    <t>998712203</t>
  </si>
  <si>
    <t>Presun hmôt pre izoláciu povlakovej krytiny v objektoch výšky nad 12 do 24 m</t>
  </si>
  <si>
    <t>-611040164</t>
  </si>
  <si>
    <t>713</t>
  </si>
  <si>
    <t>Izolácie tepelné</t>
  </si>
  <si>
    <t>95</t>
  </si>
  <si>
    <t>713141250.S</t>
  </si>
  <si>
    <t>Montáž tepelnej izolácie striech plochých do 10° minerálnou vlnou, dvojvrstvová kladenými voľne</t>
  </si>
  <si>
    <t>96</t>
  </si>
  <si>
    <t>631440025400.S</t>
  </si>
  <si>
    <t>Doska z minerálnej vlny hr. 100 mm, izolácia pre zateplenie plochých striech</t>
  </si>
  <si>
    <t>97</t>
  </si>
  <si>
    <t>713482111.S</t>
  </si>
  <si>
    <t>Montáž trubíc z PE, hr.do 10 mm,vnút.priemer do 38 mm</t>
  </si>
  <si>
    <t>158008060</t>
  </si>
  <si>
    <t>98</t>
  </si>
  <si>
    <t>283310001000.S</t>
  </si>
  <si>
    <t>Izolačná PE trubica dxhr. 15x9 mm, nadrezaná, na izolovanie rozvodov vody, kúrenia, zdravotechniky</t>
  </si>
  <si>
    <t>-533521361</t>
  </si>
  <si>
    <t>283310001200.S</t>
  </si>
  <si>
    <t>Izolačná PE trubica dxhr. 20x9 mm, nadrezaná, na izolovanie rozvodov vody, kúrenia, zdravotechniky</t>
  </si>
  <si>
    <t>-1198944259</t>
  </si>
  <si>
    <t>100</t>
  </si>
  <si>
    <t>283310001400.S</t>
  </si>
  <si>
    <t>Izolačná PE trubica dxhr. 25x9 mm, nadrezaná, na izolovanie rozvodov vody, kúrenia, zdravotechniky</t>
  </si>
  <si>
    <t>225195939</t>
  </si>
  <si>
    <t>101</t>
  </si>
  <si>
    <t>713482121.S</t>
  </si>
  <si>
    <t>Montáž trubíc z PE, hr.15-20 mm,vnút.priemer do 38 mm</t>
  </si>
  <si>
    <t>1233134790</t>
  </si>
  <si>
    <t>102</t>
  </si>
  <si>
    <t>283310002600.S</t>
  </si>
  <si>
    <t>Izolačná PE trubica dxhr. 16x13 mm, nadrezaná, na izolovanie rozvodov vody, kúrenia, zdravotechniky</t>
  </si>
  <si>
    <t>-1210840233</t>
  </si>
  <si>
    <t>103</t>
  </si>
  <si>
    <t>283310002800.S</t>
  </si>
  <si>
    <t>Izolačná PE trubica dxhr. 20x13 mm, nadrezaná, na izolovanie rozvodov vody, kúrenia, zdravotechniky</t>
  </si>
  <si>
    <t>1036837370</t>
  </si>
  <si>
    <t>104</t>
  </si>
  <si>
    <t>283310004800.S</t>
  </si>
  <si>
    <t>Izolačná PE trubica dxhr. 28x20 mm, nadrezaná, na izolovanie rozvodov vody, kúrenia, zdravotechniky</t>
  </si>
  <si>
    <t>-88972241</t>
  </si>
  <si>
    <t>105</t>
  </si>
  <si>
    <t>713530225</t>
  </si>
  <si>
    <t>Montáž protipožiarnych stropných prestupov potrubí DN otvoru/DN potrubia 52/20 mm izolované tmelom El90-180, s vloženou TI</t>
  </si>
  <si>
    <t>-1563094376</t>
  </si>
  <si>
    <t>106</t>
  </si>
  <si>
    <t>449410002700</t>
  </si>
  <si>
    <t>Požiarny silikónový tmel HILTI CP 601S, objem 310 ml, alebo výrobok s rovnakými technickými vlastnosťami</t>
  </si>
  <si>
    <t>996486271</t>
  </si>
  <si>
    <t>107</t>
  </si>
  <si>
    <t>631470000100</t>
  </si>
  <si>
    <t>Doska ProRox SL 960, 60x600x1000 mm, technická izolácia z kamennej vlny pre izolovanie nádrží, alebo výrobok s rovnakými technickými vlastnosťami</t>
  </si>
  <si>
    <t>-1518145282</t>
  </si>
  <si>
    <t>108</t>
  </si>
  <si>
    <t>713530300</t>
  </si>
  <si>
    <t>Montáž protipožiarnych stropných prestupov potrubí DN otvoru/DN potrubia 160/100 mm izolované tmelom El90-180, s vloženou TI</t>
  </si>
  <si>
    <t>-1517105560</t>
  </si>
  <si>
    <t>109</t>
  </si>
  <si>
    <t>449410002600</t>
  </si>
  <si>
    <t>Protipožiarny akrylátový tmel HILTI CFS-S ACR, objem 310 ml, alebo výrobok s rovnakými technickými vlastnosťami</t>
  </si>
  <si>
    <t>944641781</t>
  </si>
  <si>
    <t>110</t>
  </si>
  <si>
    <t>-749265146</t>
  </si>
  <si>
    <t>111</t>
  </si>
  <si>
    <t>713530320</t>
  </si>
  <si>
    <t>Montáž protipožiarnych stenových prestupov potrubí DN otvoru/DN potrubia 52/32 mm izolované tmelom El90-180, s vloženou TI</t>
  </si>
  <si>
    <t>1192067486</t>
  </si>
  <si>
    <t>112</t>
  </si>
  <si>
    <t>-1220605654</t>
  </si>
  <si>
    <t>113</t>
  </si>
  <si>
    <t>1680490036</t>
  </si>
  <si>
    <t>114</t>
  </si>
  <si>
    <t>713530390</t>
  </si>
  <si>
    <t>Montáž protipožiarnych stenových prestupov potrubí DN otvoru/DN potrubia 160/100 mm izolované tmelom El90-180, s vloženou TI</t>
  </si>
  <si>
    <t>-1606229035</t>
  </si>
  <si>
    <t>115</t>
  </si>
  <si>
    <t>-908936648</t>
  </si>
  <si>
    <t>116</t>
  </si>
  <si>
    <t>517910993</t>
  </si>
  <si>
    <t>117</t>
  </si>
  <si>
    <t>998713203</t>
  </si>
  <si>
    <t>Presun hmôt pre izolácie tepelné v objektoch výšky nad 12 m do 24 m</t>
  </si>
  <si>
    <t>-67712498</t>
  </si>
  <si>
    <t>721</t>
  </si>
  <si>
    <t>Zdravotechnika - vnútorná kanalizácia</t>
  </si>
  <si>
    <t>118</t>
  </si>
  <si>
    <t>721100911.S</t>
  </si>
  <si>
    <t>Oprava potrubia hrdlového zazátkovanie hrdla kanalizačného potrubia</t>
  </si>
  <si>
    <t>1162798219</t>
  </si>
  <si>
    <t>119</t>
  </si>
  <si>
    <t>721171803.S</t>
  </si>
  <si>
    <t>Demontáž potrubia z novodurových rúr odpadového alebo pripojovacieho do D 75 mm,  -0,00210 t</t>
  </si>
  <si>
    <t>779898673</t>
  </si>
  <si>
    <t>120</t>
  </si>
  <si>
    <t>721172206.S</t>
  </si>
  <si>
    <t>Montáž odpadového HT potrubia vodorovného DN 50</t>
  </si>
  <si>
    <t>1438400110</t>
  </si>
  <si>
    <t>121</t>
  </si>
  <si>
    <t>286140037400.S</t>
  </si>
  <si>
    <t>HT rúra hrdlová DN 50 dĺ. 1 m, PP systém pre rozvod vnútorného odpadu</t>
  </si>
  <si>
    <t>1387109896</t>
  </si>
  <si>
    <t>122</t>
  </si>
  <si>
    <t>721172209.S</t>
  </si>
  <si>
    <t>Montáž odpadového HT potrubia vodorovného DN 70</t>
  </si>
  <si>
    <t>1386773633</t>
  </si>
  <si>
    <t>123</t>
  </si>
  <si>
    <t>286140038000.S</t>
  </si>
  <si>
    <t>HT rúra hrdlová DN 70 dĺ. 1 m, PP systém pre rozvod vnútorného odpadu</t>
  </si>
  <si>
    <t>1364846997</t>
  </si>
  <si>
    <t>124</t>
  </si>
  <si>
    <t>721172212.S</t>
  </si>
  <si>
    <t>Montáž odpadového HT potrubia vodorovného DN 100</t>
  </si>
  <si>
    <t>1596682997</t>
  </si>
  <si>
    <t>125</t>
  </si>
  <si>
    <t>286140038600.S</t>
  </si>
  <si>
    <t>HT rúra hrdlová DN 100 dĺ. 1 m, PP systém pre rozvod vnútorného odpadu</t>
  </si>
  <si>
    <t>2085715169</t>
  </si>
  <si>
    <t>126</t>
  </si>
  <si>
    <t>721172290.S</t>
  </si>
  <si>
    <t>Montáž kolena HT potrubia DN 50</t>
  </si>
  <si>
    <t>157877548</t>
  </si>
  <si>
    <t>127</t>
  </si>
  <si>
    <t>128</t>
  </si>
  <si>
    <t>286540001300</t>
  </si>
  <si>
    <t>Koleno HT DN 50/45°, PP systém pre beztlakový rozvod vnútorného odpadu,</t>
  </si>
  <si>
    <t>-1268776295</t>
  </si>
  <si>
    <t>129</t>
  </si>
  <si>
    <t>130</t>
  </si>
  <si>
    <t>131</t>
  </si>
  <si>
    <t>132</t>
  </si>
  <si>
    <t>721172312.S</t>
  </si>
  <si>
    <t>Montáž odbočky HT potrubia DN 70</t>
  </si>
  <si>
    <t>566945239</t>
  </si>
  <si>
    <t>133</t>
  </si>
  <si>
    <t>286540009302</t>
  </si>
  <si>
    <t xml:space="preserve">Odbočka HT DN 70/50/45°, PP systém pre beztlakový rozvod vnútorného odpadu, </t>
  </si>
  <si>
    <t>-1105709266</t>
  </si>
  <si>
    <t>134</t>
  </si>
  <si>
    <t>286540009500</t>
  </si>
  <si>
    <t>Odbočka HT DN 70/70/87°, PP systém pre beztlakový rozvod vnútorného odpadu, PIPELIFE</t>
  </si>
  <si>
    <t>-1301709292</t>
  </si>
  <si>
    <t>135</t>
  </si>
  <si>
    <t>721172315.S</t>
  </si>
  <si>
    <t>Montáž odbočky HT potrubia DN 100</t>
  </si>
  <si>
    <t>318649697</t>
  </si>
  <si>
    <t>136</t>
  </si>
  <si>
    <t>286540010703</t>
  </si>
  <si>
    <t>Odbočka HT DN 100/70/87°, PP systém pre beztlakový rozvod vnútorného odpadu,</t>
  </si>
  <si>
    <t>800152002</t>
  </si>
  <si>
    <t>137</t>
  </si>
  <si>
    <t>721172330.S</t>
  </si>
  <si>
    <t>Montáž redukcie HT potrubia DN 70</t>
  </si>
  <si>
    <t>-406480825</t>
  </si>
  <si>
    <t>138</t>
  </si>
  <si>
    <t>286540005400</t>
  </si>
  <si>
    <t>Redukcia HT DN 70/50, PP systém pre beztlakový rozvod vnútorného odpadu</t>
  </si>
  <si>
    <t>375797112</t>
  </si>
  <si>
    <t>139</t>
  </si>
  <si>
    <t>721194105.S</t>
  </si>
  <si>
    <t>Zriadenie prípojky na potrubí vyvedenie a upevnenie odpadových výpustiek D 50 mm</t>
  </si>
  <si>
    <t>-505885585</t>
  </si>
  <si>
    <t>140</t>
  </si>
  <si>
    <t>721213000.S</t>
  </si>
  <si>
    <t>Montáž podlahového vpustu s vodorovným odtokom DN 50</t>
  </si>
  <si>
    <t>-1048147362</t>
  </si>
  <si>
    <t>141</t>
  </si>
  <si>
    <t>286630027200</t>
  </si>
  <si>
    <t>Podlahový vpust HL510NPr, (0,5 l/s) horizontálny odtok DN 40/50, pevná izolačná príruba, zápachová uzávierka Primus, rám 147x147 mm, mriežka 140x140mm, PP/PE/nerez, alebo výrobok s rovnakými technickými vlastnosťami</t>
  </si>
  <si>
    <t>-188413022</t>
  </si>
  <si>
    <t>142</t>
  </si>
  <si>
    <t>721290111.S</t>
  </si>
  <si>
    <t>Ostatné - skúška tesnosti kanalizácie v objektoch vodou do DN 125</t>
  </si>
  <si>
    <t>-649077663</t>
  </si>
  <si>
    <t>143</t>
  </si>
  <si>
    <t>998721203.S</t>
  </si>
  <si>
    <t>Presun hmôt pre vnútornú kanalizáciu v objektoch výšky nad 12 do 24 m</t>
  </si>
  <si>
    <t>-392935971</t>
  </si>
  <si>
    <t>722</t>
  </si>
  <si>
    <t>Zdravotechnika - vnútorný vodovod</t>
  </si>
  <si>
    <t>144</t>
  </si>
  <si>
    <t>722130801.S</t>
  </si>
  <si>
    <t>Demontáž potrubia z oceľových rúrok závitových do DN 25,  -0,00213t</t>
  </si>
  <si>
    <t>1610667683</t>
  </si>
  <si>
    <t>145</t>
  </si>
  <si>
    <t>722172110.S</t>
  </si>
  <si>
    <t>Potrubie z plastických rúr PP-R D 16 mm - PN16, polyfúznym zváraním</t>
  </si>
  <si>
    <t>146</t>
  </si>
  <si>
    <t>722172111.S</t>
  </si>
  <si>
    <t>Potrubie z plastických rúr PP-R D 20 mm - PN16, polyfúznym zváraním</t>
  </si>
  <si>
    <t>147</t>
  </si>
  <si>
    <t>722172112.S</t>
  </si>
  <si>
    <t>Potrubie z plastických rúr PP-R D 25 mm - PN16, polyfúznym zváraním</t>
  </si>
  <si>
    <t>148</t>
  </si>
  <si>
    <t>722181131.S</t>
  </si>
  <si>
    <t>Ochrana potrubia gumovými vložkami do upevňovacích prvkov proti prenášaniu hluku do DN 25</t>
  </si>
  <si>
    <t>354955084</t>
  </si>
  <si>
    <t>149</t>
  </si>
  <si>
    <t>722190402.S</t>
  </si>
  <si>
    <t>Vyvedenie a upevnenie výpustky DN 20</t>
  </si>
  <si>
    <t>-891805364</t>
  </si>
  <si>
    <t>150</t>
  </si>
  <si>
    <t>722220121.S</t>
  </si>
  <si>
    <t>Montáž armatúry závitovej s jedným závitom, nástenka pre batériu G 1/2</t>
  </si>
  <si>
    <t>pár</t>
  </si>
  <si>
    <t>-481447336</t>
  </si>
  <si>
    <t>151</t>
  </si>
  <si>
    <t>286540045600.S</t>
  </si>
  <si>
    <t xml:space="preserve">Nástenka koncová PP-R D 20x1/2" vnútorný závit, pravá, systém pre rozvod vody </t>
  </si>
  <si>
    <t>-2014618954</t>
  </si>
  <si>
    <t>152</t>
  </si>
  <si>
    <t>722221035</t>
  </si>
  <si>
    <t>Montáž guľového kohúta závitového priameho pre vodu G 2</t>
  </si>
  <si>
    <t>153</t>
  </si>
  <si>
    <t>551110014203</t>
  </si>
  <si>
    <t>Guľový uzáver pre vodu  G 2, ( ref. kemper Standardt figure 174 2G )alebo výrobok s rovnakými technickými vlastnosťami</t>
  </si>
  <si>
    <t>154</t>
  </si>
  <si>
    <t>722221050</t>
  </si>
  <si>
    <t>Montáž guľového kohúta závitového priameho pre vodu G 4</t>
  </si>
  <si>
    <t>155</t>
  </si>
  <si>
    <t>551110014501</t>
  </si>
  <si>
    <t>Guľový uzáver pre vodu , 4" FF, páčka, ( ref. výrobok Honeywell alwa combi 4 ) alebo výrobok s rovnakými technickými vlastnosťami</t>
  </si>
  <si>
    <t>156</t>
  </si>
  <si>
    <t>722290226.S</t>
  </si>
  <si>
    <t>Tlaková skúška vodovodného potrubia závitového do DN 50</t>
  </si>
  <si>
    <t>1184048509</t>
  </si>
  <si>
    <t>157</t>
  </si>
  <si>
    <t>722182111</t>
  </si>
  <si>
    <t>Ochrana potrubia izoláciou Mirelon DN 16_pre UK</t>
  </si>
  <si>
    <t>-2025653360</t>
  </si>
  <si>
    <t>158</t>
  </si>
  <si>
    <t>722999904</t>
  </si>
  <si>
    <t>Vnútorný vodovod HZS T4_pre UK</t>
  </si>
  <si>
    <t>hod</t>
  </si>
  <si>
    <t>-473748365</t>
  </si>
  <si>
    <t>159</t>
  </si>
  <si>
    <t>722290234.S</t>
  </si>
  <si>
    <t>Prepláchnutie a dezinfekcia vodovodného potrubia do DN 80</t>
  </si>
  <si>
    <t>-1837169093</t>
  </si>
  <si>
    <t>160</t>
  </si>
  <si>
    <t>998722203.S</t>
  </si>
  <si>
    <t>Presun hmôt pre vnútorný vodovod v objektoch výšky nad 12 do 24 m</t>
  </si>
  <si>
    <t>-455641983</t>
  </si>
  <si>
    <t>725</t>
  </si>
  <si>
    <t>Zdravotechnika - zariaďovacie predmety</t>
  </si>
  <si>
    <t>161</t>
  </si>
  <si>
    <t>725210822</t>
  </si>
  <si>
    <t>Demontáž umývadiel alebo umývadielok bez výtokovej armatúry, na ďalšie použitie</t>
  </si>
  <si>
    <t>súb.</t>
  </si>
  <si>
    <t>1895875193</t>
  </si>
  <si>
    <t>162</t>
  </si>
  <si>
    <t>725219401.S</t>
  </si>
  <si>
    <t>Montáž umývadla keramického na skrutky do muriva, bez výtokovej armatúry</t>
  </si>
  <si>
    <t>2049972675</t>
  </si>
  <si>
    <t>163</t>
  </si>
  <si>
    <t>642110004300.S</t>
  </si>
  <si>
    <t>Umývadlo keramické bežný typ</t>
  </si>
  <si>
    <t>485390488</t>
  </si>
  <si>
    <t>164</t>
  </si>
  <si>
    <t>725820802</t>
  </si>
  <si>
    <t>Demontáž batérie stojankovej do 1 otvoru,  -0,00086t</t>
  </si>
  <si>
    <t>1678000098</t>
  </si>
  <si>
    <t>165</t>
  </si>
  <si>
    <t>725829201.S</t>
  </si>
  <si>
    <t>Montáž batérie umývadlovej nástennej pákovej alebo klasickej s mechanickým ovládaním</t>
  </si>
  <si>
    <t>562379352</t>
  </si>
  <si>
    <t>166</t>
  </si>
  <si>
    <t>551450000200</t>
  </si>
  <si>
    <t>Batéria drezová nástenná  DN 15, rozmer dxšxv 253x147x103 mm, jednopáková, chróm, keramická kartuša</t>
  </si>
  <si>
    <t>1948013284</t>
  </si>
  <si>
    <t>167</t>
  </si>
  <si>
    <t>725849201.S</t>
  </si>
  <si>
    <t>Montáž batérie sprchovej nástennej pákovej, klasickej</t>
  </si>
  <si>
    <t>-1062799267</t>
  </si>
  <si>
    <t>168</t>
  </si>
  <si>
    <t>551450002600.S</t>
  </si>
  <si>
    <t>Batéria sprchová nástenná páková, keramická kartuša</t>
  </si>
  <si>
    <t>-1008118065</t>
  </si>
  <si>
    <t>169</t>
  </si>
  <si>
    <t>725849205.S</t>
  </si>
  <si>
    <t>Montáž batérie sprchovej nástennej, držiak sprchy s nastaviteľnou výškou sprchy</t>
  </si>
  <si>
    <t>186049301</t>
  </si>
  <si>
    <t>170</t>
  </si>
  <si>
    <t>551450003300.S</t>
  </si>
  <si>
    <t>Teleskopický sprchový stĺp s nástennou batériou a prepínačom, ružica s tromi dýzami</t>
  </si>
  <si>
    <t>-159762385</t>
  </si>
  <si>
    <t>171</t>
  </si>
  <si>
    <t>725860820</t>
  </si>
  <si>
    <t>Demontáž jednoduchej  zápachovej uzávierky pre zariaďovacie predmety, umývadlá, drezy, práčky  -0,00085t</t>
  </si>
  <si>
    <t>1426538979</t>
  </si>
  <si>
    <t>172</t>
  </si>
  <si>
    <t>725869301.S</t>
  </si>
  <si>
    <t>Montáž zápachovej uzávierky pre zariaďovacie predmety, umývadlovej do D 40 mm</t>
  </si>
  <si>
    <t>-1243759899</t>
  </si>
  <si>
    <t>173</t>
  </si>
  <si>
    <t>551620006400.S</t>
  </si>
  <si>
    <t>Zápachová uzávierka - sifón pre umývadlá DN 40</t>
  </si>
  <si>
    <t>1977168589</t>
  </si>
  <si>
    <t>174</t>
  </si>
  <si>
    <t>998725203.S</t>
  </si>
  <si>
    <t>Presun hmôt pre zariaďovacie predmety v objektoch výšky nad 12 do 24 m</t>
  </si>
  <si>
    <t>1817408663</t>
  </si>
  <si>
    <t>733</t>
  </si>
  <si>
    <t>Ústredné kúrenie - rozvodné potrubie</t>
  </si>
  <si>
    <t>175</t>
  </si>
  <si>
    <t>733110806</t>
  </si>
  <si>
    <t>Demontáž potrubia z ocel. rúrok závitových do DN 32</t>
  </si>
  <si>
    <t>-1092124848</t>
  </si>
  <si>
    <t>176</t>
  </si>
  <si>
    <t>733122203</t>
  </si>
  <si>
    <t>Potrubie z uhlíkovej ocele hladké spojované lisovaním DN 15</t>
  </si>
  <si>
    <t>-1039182051</t>
  </si>
  <si>
    <t>177</t>
  </si>
  <si>
    <t>733122204</t>
  </si>
  <si>
    <t>Potrubie z uhlíkovej ocele hladké spojované lisovaním DN 20</t>
  </si>
  <si>
    <t>-2128558490</t>
  </si>
  <si>
    <t>178</t>
  </si>
  <si>
    <t>733122205</t>
  </si>
  <si>
    <t>Potrubie z uhlíkovej ocele hladké spojované lisovaním DN 25</t>
  </si>
  <si>
    <t>-800329471</t>
  </si>
  <si>
    <t>179</t>
  </si>
  <si>
    <t>733190107</t>
  </si>
  <si>
    <t>Tlaková skúška potrubia a ocel. rúrok závitových do DN 40</t>
  </si>
  <si>
    <t>-1868784399</t>
  </si>
  <si>
    <t>180</t>
  </si>
  <si>
    <t>733999904</t>
  </si>
  <si>
    <t>Rozvod potrubia, HZS T4</t>
  </si>
  <si>
    <t>-53018008</t>
  </si>
  <si>
    <t>181</t>
  </si>
  <si>
    <t>998733103</t>
  </si>
  <si>
    <t>Presun hmôt pre potrubie UK v objektoch výšky do 24 m</t>
  </si>
  <si>
    <t>933987286</t>
  </si>
  <si>
    <t>734</t>
  </si>
  <si>
    <t>Ústredné kúrenie - armatúry</t>
  </si>
  <si>
    <t>182</t>
  </si>
  <si>
    <t>734200822</t>
  </si>
  <si>
    <t>Demontáž armatúr s dvoma závitmi do G 1</t>
  </si>
  <si>
    <t>kus</t>
  </si>
  <si>
    <t>-1417436154</t>
  </si>
  <si>
    <t>183</t>
  </si>
  <si>
    <t>734209103</t>
  </si>
  <si>
    <t>Montáž armatúr s jedným závitom G 1/2</t>
  </si>
  <si>
    <t>-1946167532</t>
  </si>
  <si>
    <t>184</t>
  </si>
  <si>
    <t>734209113</t>
  </si>
  <si>
    <t>Montáž armatúr s dvoma závitmi G 1/2</t>
  </si>
  <si>
    <t>1467396933</t>
  </si>
  <si>
    <t>185</t>
  </si>
  <si>
    <t>5512D0351</t>
  </si>
  <si>
    <t>-531697710</t>
  </si>
  <si>
    <t>186</t>
  </si>
  <si>
    <t>5512D1602</t>
  </si>
  <si>
    <t>-1094342525</t>
  </si>
  <si>
    <t>187</t>
  </si>
  <si>
    <t>5512D2102</t>
  </si>
  <si>
    <t>1889817318</t>
  </si>
  <si>
    <t>188</t>
  </si>
  <si>
    <t>734209115</t>
  </si>
  <si>
    <t>Montáž armatúr s dvoma závitmi G 1</t>
  </si>
  <si>
    <t>1356064720</t>
  </si>
  <si>
    <t>189</t>
  </si>
  <si>
    <t>734231215</t>
  </si>
  <si>
    <t>Ventily uzavieracie závitové Ve 3001 G 1</t>
  </si>
  <si>
    <t>1519502118</t>
  </si>
  <si>
    <t>190</t>
  </si>
  <si>
    <t>734999904</t>
  </si>
  <si>
    <t>Armatúry, HZS T4</t>
  </si>
  <si>
    <t>-659924304</t>
  </si>
  <si>
    <t>191</t>
  </si>
  <si>
    <t>998734103</t>
  </si>
  <si>
    <t>Presun hmôt pre armatúry UK v objektoch výšky do 24 m</t>
  </si>
  <si>
    <t>-1542011283</t>
  </si>
  <si>
    <t>735</t>
  </si>
  <si>
    <t>Ústredné kúrenie - vykurovacie telesá</t>
  </si>
  <si>
    <t>192</t>
  </si>
  <si>
    <t>735000911</t>
  </si>
  <si>
    <t>Vyregulovanie ventilov a kohútov s ručným ovlád. pri oprav.</t>
  </si>
  <si>
    <t>27880759</t>
  </si>
  <si>
    <t>193</t>
  </si>
  <si>
    <t>735121810</t>
  </si>
  <si>
    <t>Demontáž vykurovacích telies oceľových článkových</t>
  </si>
  <si>
    <t>-930651752</t>
  </si>
  <si>
    <t>194</t>
  </si>
  <si>
    <t>735153300</t>
  </si>
  <si>
    <t>Prípl. za odvzdušňovací ventil telies VSŽ</t>
  </si>
  <si>
    <t>2068133208</t>
  </si>
  <si>
    <t>195</t>
  </si>
  <si>
    <t>422123060</t>
  </si>
  <si>
    <t>Ventil odvzdušňovací 4320 k radiátorom DN 10</t>
  </si>
  <si>
    <t>76193810</t>
  </si>
  <si>
    <t>196</t>
  </si>
  <si>
    <t>553468530</t>
  </si>
  <si>
    <t>876207939</t>
  </si>
  <si>
    <t>197</t>
  </si>
  <si>
    <t>735419310</t>
  </si>
  <si>
    <t>Montáž kúpeľňnového vykurov.rebríka dl. do 2000 mm</t>
  </si>
  <si>
    <t>súbor</t>
  </si>
  <si>
    <t>1243512336</t>
  </si>
  <si>
    <t>198</t>
  </si>
  <si>
    <t>484582800</t>
  </si>
  <si>
    <t>Teleso vykurovacie rúrkové KL1200.450</t>
  </si>
  <si>
    <t>854294613</t>
  </si>
  <si>
    <t>199</t>
  </si>
  <si>
    <t>484583060</t>
  </si>
  <si>
    <t>Teleso vykurovacie rúrkové KL1830.450</t>
  </si>
  <si>
    <t>-2095924524</t>
  </si>
  <si>
    <t>200</t>
  </si>
  <si>
    <t>735999904</t>
  </si>
  <si>
    <t>Vykurovacie telesá, HZS T4</t>
  </si>
  <si>
    <t>-1726197556</t>
  </si>
  <si>
    <t>201</t>
  </si>
  <si>
    <t>998735103</t>
  </si>
  <si>
    <t>Presun hmôt pre vykur. telesá UK v objektoch výšky do 24 m</t>
  </si>
  <si>
    <t>858906119</t>
  </si>
  <si>
    <t>763</t>
  </si>
  <si>
    <t>Konštrukcie - drevostavby</t>
  </si>
  <si>
    <t>202</t>
  </si>
  <si>
    <t>763115100.S</t>
  </si>
  <si>
    <t>Priečka SDK hr. 75 mm, kca CW+UW 50, jednoducho opláštená doskou štandardnou A 12,5 mm, dočasná protiprašná ochranná deliaca stena, plne utesnená, dverné otvory so zárubňou</t>
  </si>
  <si>
    <t>830297046</t>
  </si>
  <si>
    <t>203</t>
  </si>
  <si>
    <t>763119521.S</t>
  </si>
  <si>
    <t>Demontáž sadrokartónovej priečky, jednoduchá nosná oceľová konštrukcia, jednoduché opláštenie, -0,03036t,  dočasná protiprašná ochranná deliaca stena, plne utesnená, dverné otvory so zárubňou</t>
  </si>
  <si>
    <t>1163556272</t>
  </si>
  <si>
    <t>204</t>
  </si>
  <si>
    <t>763129522</t>
  </si>
  <si>
    <t>Demontáž sadrokartónovej predsadenej alebo šachtovej steny, s jednoduchou oceľovou konštrukciou, dvojité opláštenie, -0,03164t</t>
  </si>
  <si>
    <t>640231803</t>
  </si>
  <si>
    <t>205</t>
  </si>
  <si>
    <t>763138232.S</t>
  </si>
  <si>
    <t>Podhľad SDK závesný na dvojúrovňovej oceľovej podkonštrukcií CD+UD, doska impregnovaná H2 2x12.5 mm</t>
  </si>
  <si>
    <t>656245439</t>
  </si>
  <si>
    <t>206</t>
  </si>
  <si>
    <t>763179521</t>
  </si>
  <si>
    <t>Demontáž revíznych klapiek alebo dvierok sadrokartónových priečok alebo predsadených stien, plochy do 1,00 m2, -0,01300t</t>
  </si>
  <si>
    <t>-1466813561</t>
  </si>
  <si>
    <t>207</t>
  </si>
  <si>
    <t>998763201.S</t>
  </si>
  <si>
    <t>Presun hmôt pre drevostavby v objektoch výšky do 12 m</t>
  </si>
  <si>
    <t>-632812920</t>
  </si>
  <si>
    <t>764</t>
  </si>
  <si>
    <t>Konštrukcie klampiarske</t>
  </si>
  <si>
    <t>208</t>
  </si>
  <si>
    <t>764311822.S</t>
  </si>
  <si>
    <t>Demontáž krytiny hladkej strešnej z tabúľ 2000 x 1000 mm, so sklonom do 30st.,  -0,00732t</t>
  </si>
  <si>
    <t>766</t>
  </si>
  <si>
    <t>Konštrukcie stolárske</t>
  </si>
  <si>
    <t>209</t>
  </si>
  <si>
    <t>766662112.S</t>
  </si>
  <si>
    <t>Montáž dverového krídla otočného jednokrídlového poldrážkového, do existujúcej zárubne, vrátane kovania</t>
  </si>
  <si>
    <t>-1332599282</t>
  </si>
  <si>
    <t>210</t>
  </si>
  <si>
    <t>549150000600.S</t>
  </si>
  <si>
    <t>-945123679</t>
  </si>
  <si>
    <t>211</t>
  </si>
  <si>
    <t>611610000403</t>
  </si>
  <si>
    <t xml:space="preserve">Dvere vnútorné jednokrídlové,800x1970 mm, polodrážka, výplň drevených dverí bez požiarnej odolnosti dutinková drevotriesková doska (DTD), závesy nikel 3ks/krídlo, povrchová úprava CPL - EGGER U708  ST2 = odtieň prispôsobiť okolitým dverným otvorom, </t>
  </si>
  <si>
    <t>1633643552</t>
  </si>
  <si>
    <t>212</t>
  </si>
  <si>
    <t>611610000404</t>
  </si>
  <si>
    <t xml:space="preserve">Dvere vnútorné jednokrídlové, 600x1970 mm, polodrážka, výplň drevených dverí bez požiarnej odolnosti dutinková drevotriesková doska (DTD), závesy nikel 3ks/krídlo, povrchová úprava CPL - EGGER U708  ST2 = odtieň prispôsobiť okolitým dverným otvorom, </t>
  </si>
  <si>
    <t>-115944139</t>
  </si>
  <si>
    <t>213</t>
  </si>
  <si>
    <t>998766203.S</t>
  </si>
  <si>
    <t>Presun hmot pre konštrukcie stolárske v objektoch výšky nad 12 do 24 m</t>
  </si>
  <si>
    <t>-204487710</t>
  </si>
  <si>
    <t>767</t>
  </si>
  <si>
    <t>Konštrukcie doplnkové kovové</t>
  </si>
  <si>
    <t>214</t>
  </si>
  <si>
    <t>767649196.S</t>
  </si>
  <si>
    <t>Montáž doplnkov dverí - podrezanie dverového krídla</t>
  </si>
  <si>
    <t>1710124551</t>
  </si>
  <si>
    <t>215</t>
  </si>
  <si>
    <t>767995101.S</t>
  </si>
  <si>
    <t>Montáž ostatných atypických kovových stavebných doplnkových konštrukcií do 5 kg</t>
  </si>
  <si>
    <t>-559544757</t>
  </si>
  <si>
    <t>216</t>
  </si>
  <si>
    <t>137110003000.S</t>
  </si>
  <si>
    <t>Plech nerezový 1,0x1000x2000 mm</t>
  </si>
  <si>
    <t>1315395386</t>
  </si>
  <si>
    <t>217</t>
  </si>
  <si>
    <t>767995102.S</t>
  </si>
  <si>
    <t>Montáž ostatných atypických kovových stavebných doplnkových konštrukcií nad 5 do 10 kg</t>
  </si>
  <si>
    <t>218</t>
  </si>
  <si>
    <t>138110006300.S</t>
  </si>
  <si>
    <t>Plech hladký pozinkovaný hr. 2,00 mm, min. 285 g/m2, ozn. 10 004.20, podľa EN S185</t>
  </si>
  <si>
    <t>219</t>
  </si>
  <si>
    <t>998767203.S</t>
  </si>
  <si>
    <t>Presun hmôt pre kovové stavebné doplnkové konštrukcie v objektoch výšky nad 12 do 24 m</t>
  </si>
  <si>
    <t>-271885952</t>
  </si>
  <si>
    <t>769</t>
  </si>
  <si>
    <t>Montáže vzduchotechnických zariadení</t>
  </si>
  <si>
    <t>220</t>
  </si>
  <si>
    <t>769082785</t>
  </si>
  <si>
    <t>Demontáž krycej mriežky hranatej do prierezu 0.100 m2</t>
  </si>
  <si>
    <t>-929766280</t>
  </si>
  <si>
    <t>221</t>
  </si>
  <si>
    <t>769083065.S</t>
  </si>
  <si>
    <t>Demontáž spiro potrubia DN 200-225,  -0,00127 t</t>
  </si>
  <si>
    <t>-1308498531</t>
  </si>
  <si>
    <t>769a</t>
  </si>
  <si>
    <t>222</t>
  </si>
  <si>
    <t>K001</t>
  </si>
  <si>
    <t>-108290505</t>
  </si>
  <si>
    <t>223</t>
  </si>
  <si>
    <t>K002</t>
  </si>
  <si>
    <t>81239691</t>
  </si>
  <si>
    <t>224</t>
  </si>
  <si>
    <t>K003</t>
  </si>
  <si>
    <t>-1776854023</t>
  </si>
  <si>
    <t>225</t>
  </si>
  <si>
    <t>K004</t>
  </si>
  <si>
    <t>Dodávka a montáž hranatej výustky jednoradej, lamely horizontálne, bez regulácie, 625x225mm, do steny (montážny rámik)</t>
  </si>
  <si>
    <t>-1025148326</t>
  </si>
  <si>
    <t>226</t>
  </si>
  <si>
    <t>K005</t>
  </si>
  <si>
    <t>Dodávka a montáž potrubia VZT kruhové Spiro do priemeru Ø250 mm, vrátane 15% tvaroviek</t>
  </si>
  <si>
    <t>bm</t>
  </si>
  <si>
    <t>2138163537</t>
  </si>
  <si>
    <t>227</t>
  </si>
  <si>
    <t>K006</t>
  </si>
  <si>
    <t>Dodávka a montáž potrubie VZT kruhové Spiro do priemeru Ø125 mm, vrátane 15% tvaroviek</t>
  </si>
  <si>
    <t>1678825769</t>
  </si>
  <si>
    <t>228</t>
  </si>
  <si>
    <t>K007</t>
  </si>
  <si>
    <t>Závesný a kotviaci materiál</t>
  </si>
  <si>
    <t>kpl</t>
  </si>
  <si>
    <t>758042758</t>
  </si>
  <si>
    <t>229</t>
  </si>
  <si>
    <t>K008</t>
  </si>
  <si>
    <t>Spojovací a tesniaci materiál</t>
  </si>
  <si>
    <t>-1050062312</t>
  </si>
  <si>
    <t>230</t>
  </si>
  <si>
    <t>K009</t>
  </si>
  <si>
    <t>Montážny materiál</t>
  </si>
  <si>
    <t>1826179372</t>
  </si>
  <si>
    <t>769b</t>
  </si>
  <si>
    <t>231</t>
  </si>
  <si>
    <t>K010</t>
  </si>
  <si>
    <t>-1012365930</t>
  </si>
  <si>
    <t>232</t>
  </si>
  <si>
    <t>K011</t>
  </si>
  <si>
    <t>199103885</t>
  </si>
  <si>
    <t>233</t>
  </si>
  <si>
    <t>K012</t>
  </si>
  <si>
    <t>Dodávka a montáž potrubia VZT kruhové SPIRO do priemeru Ø100 mm, vrátane 15% tvaroviek</t>
  </si>
  <si>
    <t>-7884623</t>
  </si>
  <si>
    <t>234</t>
  </si>
  <si>
    <t>K013</t>
  </si>
  <si>
    <t>-82819643</t>
  </si>
  <si>
    <t>235</t>
  </si>
  <si>
    <t>K014</t>
  </si>
  <si>
    <t>905912854</t>
  </si>
  <si>
    <t>236</t>
  </si>
  <si>
    <t>mo2</t>
  </si>
  <si>
    <t>-156865780</t>
  </si>
  <si>
    <t>771</t>
  </si>
  <si>
    <t>Podlahy z dlaždíc</t>
  </si>
  <si>
    <t>237</t>
  </si>
  <si>
    <t>771576312.S</t>
  </si>
  <si>
    <t xml:space="preserve">Montáž podláh z dlaždíc keramických do tmelu flexibilného mrazuvzdorného v obmedzenom priestore </t>
  </si>
  <si>
    <t>-636995105</t>
  </si>
  <si>
    <t>238</t>
  </si>
  <si>
    <t>597740001003</t>
  </si>
  <si>
    <t>Dlaždice keramické s protišmykovým povrchom, hr. 10mm, protišmykovosť podľa DIN 51130 - R10, podľa DIN 51097 - B</t>
  </si>
  <si>
    <t>-1898298282</t>
  </si>
  <si>
    <t>239</t>
  </si>
  <si>
    <t>585820002300.S</t>
  </si>
  <si>
    <t>Stavebné lepidlo, trieda C2TE</t>
  </si>
  <si>
    <t>-1726082525</t>
  </si>
  <si>
    <t>240</t>
  </si>
  <si>
    <t>771579811.S</t>
  </si>
  <si>
    <t>Montáž prechodového profilu</t>
  </si>
  <si>
    <t>-1124127815</t>
  </si>
  <si>
    <t>241</t>
  </si>
  <si>
    <t>553610005902</t>
  </si>
  <si>
    <t>Profil prechodový medzi dlažby</t>
  </si>
  <si>
    <t>-2073478474</t>
  </si>
  <si>
    <t>242</t>
  </si>
  <si>
    <t>998771203.S</t>
  </si>
  <si>
    <t>Presun hmôt pre podlahy z dlaždíc v objektoch výšky nad 12 do 24 m</t>
  </si>
  <si>
    <t>-1478063979</t>
  </si>
  <si>
    <t>781</t>
  </si>
  <si>
    <t>Obklady</t>
  </si>
  <si>
    <t>243</t>
  </si>
  <si>
    <t>781445122.S</t>
  </si>
  <si>
    <t xml:space="preserve">Montáž obkladov vnútor. stien z obkladačiek kladených do tmelu v obmedzenom priestore </t>
  </si>
  <si>
    <t>-1193537211</t>
  </si>
  <si>
    <t>244</t>
  </si>
  <si>
    <t>597640001510.S</t>
  </si>
  <si>
    <t>Obkládačky keramické, hr. 9mm</t>
  </si>
  <si>
    <t>-1352177921</t>
  </si>
  <si>
    <t>245</t>
  </si>
  <si>
    <t>-961898179</t>
  </si>
  <si>
    <t>246</t>
  </si>
  <si>
    <t>781491111.S</t>
  </si>
  <si>
    <t>Montáž plastových profilov pre obklad do tmelu - roh steny</t>
  </si>
  <si>
    <t>63976513</t>
  </si>
  <si>
    <t>247</t>
  </si>
  <si>
    <t>553610015802</t>
  </si>
  <si>
    <t>Profil nerezový  k obkladu</t>
  </si>
  <si>
    <t>919170770</t>
  </si>
  <si>
    <t>248</t>
  </si>
  <si>
    <t>781493112.S</t>
  </si>
  <si>
    <t>Motáž plastových dvierok 300x300 pri obklade do tmelu</t>
  </si>
  <si>
    <t>-1108869165</t>
  </si>
  <si>
    <t>249</t>
  </si>
  <si>
    <t>873342848</t>
  </si>
  <si>
    <t>250</t>
  </si>
  <si>
    <t>998781203.S</t>
  </si>
  <si>
    <t>Presun hmôt pre obklady keramické v objektoch výšky nad 12 do 24 m</t>
  </si>
  <si>
    <t>906214007</t>
  </si>
  <si>
    <t>783</t>
  </si>
  <si>
    <t>Nátery</t>
  </si>
  <si>
    <t>251</t>
  </si>
  <si>
    <t>783201821</t>
  </si>
  <si>
    <t>Odstránenie starých náterov z kovových stavebných doplnkových konštrukcií opálením alebo oklepaním</t>
  </si>
  <si>
    <t>-978772136</t>
  </si>
  <si>
    <t>252</t>
  </si>
  <si>
    <t>783225100.S</t>
  </si>
  <si>
    <t>Nátery kov.stav.doplnk.konštr. syntetické na vzduchu schnúce dvojnás. 1x s emailov. - 105µm</t>
  </si>
  <si>
    <t>1118319272</t>
  </si>
  <si>
    <t>253</t>
  </si>
  <si>
    <t>783225600.S</t>
  </si>
  <si>
    <t>Nátery kov.stav.doplnk.konštr. syntetické na vzduchu schnúce 2x emailovaním - 70µm</t>
  </si>
  <si>
    <t>290644710</t>
  </si>
  <si>
    <t>254</t>
  </si>
  <si>
    <t>783226100.S</t>
  </si>
  <si>
    <t>Nátery kov.stav.doplnk.konštr. syntetické na vzduchu schnúce základný - 35µm</t>
  </si>
  <si>
    <t>-69555818</t>
  </si>
  <si>
    <t>784</t>
  </si>
  <si>
    <t>Maľby</t>
  </si>
  <si>
    <t>255</t>
  </si>
  <si>
    <t>784401801</t>
  </si>
  <si>
    <t>Odstránenie malieb obrúsením a oprášením, výšky do 3,80 m</t>
  </si>
  <si>
    <t>1271437672</t>
  </si>
  <si>
    <t>256</t>
  </si>
  <si>
    <t>784410100.S</t>
  </si>
  <si>
    <t>Penetrovanie jednonásobné jemnozrnných podkladov výšky do 3,80 m</t>
  </si>
  <si>
    <t>230885597</t>
  </si>
  <si>
    <t>257</t>
  </si>
  <si>
    <t>784418012.S</t>
  </si>
  <si>
    <t>Zakrývanie podláh a zariadení papierom v miestnostiach alebo na schodisku</t>
  </si>
  <si>
    <t>258</t>
  </si>
  <si>
    <t>784430010.S1</t>
  </si>
  <si>
    <t>Maľby   dvojnásobné, ručne nanášané na jemnozrnný podklad výšky do 3,80 m, báze polymérovej disperzie s prísadou aditív, uhličitanu vápenatého, bieleho pigmentu a silikátových prímesí, žiarivo biely tónovateľný do 7500 farebných odtieňov</t>
  </si>
  <si>
    <t>-1387656140</t>
  </si>
  <si>
    <t>259</t>
  </si>
  <si>
    <t>784430303.S</t>
  </si>
  <si>
    <t>Vyhladenie spojov akrylátovým tmelom dvojnásobné do výšky 3.80 m</t>
  </si>
  <si>
    <t>-1051462608</t>
  </si>
  <si>
    <t>Práce a dodávky M</t>
  </si>
  <si>
    <t>21-M</t>
  </si>
  <si>
    <t>Elektromontáže</t>
  </si>
  <si>
    <t>260</t>
  </si>
  <si>
    <t>210010306.S</t>
  </si>
  <si>
    <t>Krabica prístrojová KU 68/71 L1, KU 68 LA/1, do dutých stien,bez zapojenia</t>
  </si>
  <si>
    <t>-133835537</t>
  </si>
  <si>
    <t>261</t>
  </si>
  <si>
    <t>345410005810.S</t>
  </si>
  <si>
    <t>Viečko bezhalogénové ku kruhovej krabici V 68HF HB</t>
  </si>
  <si>
    <t>1127220046</t>
  </si>
  <si>
    <t>262</t>
  </si>
  <si>
    <t>345410010200.S</t>
  </si>
  <si>
    <t>Krabica univerzálna z PVC do dutých stien KU 68/71L1</t>
  </si>
  <si>
    <t>1722861474</t>
  </si>
  <si>
    <t>263</t>
  </si>
  <si>
    <t>210010325.S</t>
  </si>
  <si>
    <t>Krabica (KUL 68 kruhová) do dutých stien odbočná s viečkom, svorkovnicou vrátane zapojenia</t>
  </si>
  <si>
    <t>-1795813761</t>
  </si>
  <si>
    <t>264</t>
  </si>
  <si>
    <t>345410015010.S</t>
  </si>
  <si>
    <t>Krabica odbočná KUL 68-45/LD2 s viečkom V 68, z PVC</t>
  </si>
  <si>
    <t>1290967631</t>
  </si>
  <si>
    <t>265</t>
  </si>
  <si>
    <t>210100001.S</t>
  </si>
  <si>
    <t>Ukončenie vodičov v rozvádzač. vrátane zapojenia a vodičovej koncovky do 2,5 mm2</t>
  </si>
  <si>
    <t>1258223170</t>
  </si>
  <si>
    <t>266</t>
  </si>
  <si>
    <t>354310017700.S</t>
  </si>
  <si>
    <t>Káblové oko medené lisovacie CU 2,5x4 KU-L</t>
  </si>
  <si>
    <t>2120608085</t>
  </si>
  <si>
    <t>267</t>
  </si>
  <si>
    <t>210100002.S</t>
  </si>
  <si>
    <t>Ukončenie vodičov v rozvádzač. vrátane zapojenia a vodičovej koncovky do 6 mm2</t>
  </si>
  <si>
    <t>-2056278901</t>
  </si>
  <si>
    <t>268</t>
  </si>
  <si>
    <t>354310018000.S</t>
  </si>
  <si>
    <t>Káblové oko medené lisovacie CU 4x6 KU-L</t>
  </si>
  <si>
    <t>-713930272</t>
  </si>
  <si>
    <t>269</t>
  </si>
  <si>
    <t>210100013.S</t>
  </si>
  <si>
    <t>Ukončenie vodičov v rozvádzač. vrátane zapojenia a vodičovej koncovky do 16 mm2 pre vonkajšie práce</t>
  </si>
  <si>
    <t>-1809378410</t>
  </si>
  <si>
    <t>270</t>
  </si>
  <si>
    <t>210110021.S</t>
  </si>
  <si>
    <t>Jednopólový spínač - radenie 1, zapustená montáž IP 44, vrátane zapojenia</t>
  </si>
  <si>
    <t>1594920326</t>
  </si>
  <si>
    <t>271</t>
  </si>
  <si>
    <t>345340007925.S</t>
  </si>
  <si>
    <t>Spínač jednopólový pre zapustenú montáž, radenie č.1, IP44</t>
  </si>
  <si>
    <t>-971191988</t>
  </si>
  <si>
    <t>272</t>
  </si>
  <si>
    <t>210201510.S</t>
  </si>
  <si>
    <t>Zapojenie svietidla 1x svetelný zdroj, núdzového, LED - núdzový režim</t>
  </si>
  <si>
    <t>1391173500</t>
  </si>
  <si>
    <t>273</t>
  </si>
  <si>
    <t>348150000704</t>
  </si>
  <si>
    <t>-1729694940</t>
  </si>
  <si>
    <t>274</t>
  </si>
  <si>
    <t>210201912.S</t>
  </si>
  <si>
    <t>Montáž svietidla interiérového na strop do 2 kg</t>
  </si>
  <si>
    <t>1071304535</t>
  </si>
  <si>
    <t>275</t>
  </si>
  <si>
    <t>404860000103</t>
  </si>
  <si>
    <t>-576287049</t>
  </si>
  <si>
    <t>276</t>
  </si>
  <si>
    <t>404860000104</t>
  </si>
  <si>
    <t>2031508676</t>
  </si>
  <si>
    <t>277</t>
  </si>
  <si>
    <t>210290751.S</t>
  </si>
  <si>
    <t>Montáž motorického spotrebiča, ventilátora do 1.5 kW, bez zapojenia</t>
  </si>
  <si>
    <t>-1976101220</t>
  </si>
  <si>
    <t>278</t>
  </si>
  <si>
    <t>210800146.S</t>
  </si>
  <si>
    <t>Kábel medený uložený pevne CYKY 450/750 V 3x1,5</t>
  </si>
  <si>
    <t>1574544483</t>
  </si>
  <si>
    <t>279</t>
  </si>
  <si>
    <t>341110000702</t>
  </si>
  <si>
    <t>Kábel medený CYKY  J-3x1,5 mm2</t>
  </si>
  <si>
    <t>395852379</t>
  </si>
  <si>
    <t>280</t>
  </si>
  <si>
    <t>341110000703</t>
  </si>
  <si>
    <t>Kábel medený CYKY  O-3x1,5 mm2</t>
  </si>
  <si>
    <t>1531968109</t>
  </si>
  <si>
    <t>281</t>
  </si>
  <si>
    <t>210800148.S</t>
  </si>
  <si>
    <t>Kábel medený uložený pevne CYKY 450/750 V 3x4</t>
  </si>
  <si>
    <t>-818959205</t>
  </si>
  <si>
    <t>282</t>
  </si>
  <si>
    <t>341110000900.S</t>
  </si>
  <si>
    <t>Kábel medený CYKY -J 3x4 mm2</t>
  </si>
  <si>
    <t>764512401</t>
  </si>
  <si>
    <t>283</t>
  </si>
  <si>
    <t>210800152.S</t>
  </si>
  <si>
    <t>Kábel medený uložený pevne CYKY 450/750 V 4x1,5</t>
  </si>
  <si>
    <t>1421722158</t>
  </si>
  <si>
    <t>284</t>
  </si>
  <si>
    <t>341110001304</t>
  </si>
  <si>
    <t>Kábel medený CYKY  O-4x1,5 mm2</t>
  </si>
  <si>
    <t>-1313785002</t>
  </si>
  <si>
    <t>285</t>
  </si>
  <si>
    <t>K015</t>
  </si>
  <si>
    <t>Dodávka a montáž svorky krabicovej 2273-202 2x0,5-2,5mm2 2-pólová WAGO</t>
  </si>
  <si>
    <t>1029429492</t>
  </si>
  <si>
    <t>286</t>
  </si>
  <si>
    <t>K016</t>
  </si>
  <si>
    <t>Dodávka a montáž svorky krabicovej 2273-203 3x0,5-2,5mm2 3-pólová WAGO</t>
  </si>
  <si>
    <t>-802496325</t>
  </si>
  <si>
    <t>287</t>
  </si>
  <si>
    <t>K017</t>
  </si>
  <si>
    <t>Dodávka a montáž svorky krabicovej 2273-204 4x0,5-2,5mm2 4-pólová WAGO</t>
  </si>
  <si>
    <t>143676704</t>
  </si>
  <si>
    <t>288</t>
  </si>
  <si>
    <t>289</t>
  </si>
  <si>
    <t>290</t>
  </si>
  <si>
    <t>291</t>
  </si>
  <si>
    <t>K026</t>
  </si>
  <si>
    <t>Podružný materiál</t>
  </si>
  <si>
    <t>492171532</t>
  </si>
  <si>
    <t>292</t>
  </si>
  <si>
    <t>21096720</t>
  </si>
  <si>
    <t>Demontáž - pôvodnej elektroinštalácie, rozvodov, prístrojov a svietidiel</t>
  </si>
  <si>
    <t>1697446746</t>
  </si>
  <si>
    <t>293</t>
  </si>
  <si>
    <t>K021</t>
  </si>
  <si>
    <t>Vypracovanie správy o prvej odbornej prehliadke a skúške elektrických zariadení.</t>
  </si>
  <si>
    <t>-868240249</t>
  </si>
  <si>
    <t>294</t>
  </si>
  <si>
    <t>K022</t>
  </si>
  <si>
    <t>Dokumentácia k dodaným zariadeniam - scan v digitálnej forme odovzdaná na kompatibilnom dátovom nosiči vrátane predpisov pre prevádzku a údržbu,príslušných osvedčení, atestov, certifikátov a revíznych správ.</t>
  </si>
  <si>
    <t>-824880947</t>
  </si>
  <si>
    <t>295</t>
  </si>
  <si>
    <t>K023</t>
  </si>
  <si>
    <t>Uvedenie zariadení z predmetu dodávky do prevádzky a zaškolenie obsluhy odberateľa</t>
  </si>
  <si>
    <t>-2143409286</t>
  </si>
  <si>
    <t>296</t>
  </si>
  <si>
    <t>K024</t>
  </si>
  <si>
    <t>Svetelnotechnické meranie a výstupný svetelnotechnický protokol vykonaný oprávnenou osobou.</t>
  </si>
  <si>
    <t>555844197</t>
  </si>
  <si>
    <t>297</t>
  </si>
  <si>
    <t>M025</t>
  </si>
  <si>
    <t>Sádra sivá 30kg</t>
  </si>
  <si>
    <t>2066139675</t>
  </si>
  <si>
    <t>298</t>
  </si>
  <si>
    <t>VRN</t>
  </si>
  <si>
    <t>Investičné náklady neobsiahnuté v cenách</t>
  </si>
  <si>
    <t>299</t>
  </si>
  <si>
    <t>000400022.S</t>
  </si>
  <si>
    <t>1024</t>
  </si>
  <si>
    <t>766043999</t>
  </si>
  <si>
    <t>300</t>
  </si>
  <si>
    <t>301</t>
  </si>
  <si>
    <t>302</t>
  </si>
  <si>
    <t>001000025.S</t>
  </si>
  <si>
    <t>Inžinierska činnosť - posudky plán BOZP na stavenisku</t>
  </si>
  <si>
    <t>90255905</t>
  </si>
  <si>
    <t>303</t>
  </si>
  <si>
    <t>001000031.S</t>
  </si>
  <si>
    <t>Inžinierska činnosť - skúšky a revízie úradné tlakové skúšky, testy a certifikáty</t>
  </si>
  <si>
    <t>188143332</t>
  </si>
  <si>
    <t>PN</t>
  </si>
  <si>
    <t>SO02 - AD blok H</t>
  </si>
  <si>
    <t xml:space="preserve">    1 - Zemné práce</t>
  </si>
  <si>
    <t xml:space="preserve">    2 - Zakladanie</t>
  </si>
  <si>
    <t xml:space="preserve">      769a - Zariadenie č.H1</t>
  </si>
  <si>
    <t xml:space="preserve">      769b - Zariadenie č.H2</t>
  </si>
  <si>
    <t xml:space="preserve">      769c - Zariadenie č.H3</t>
  </si>
  <si>
    <t xml:space="preserve">    776 - Podlahy povlakové</t>
  </si>
  <si>
    <t>Zemné práce</t>
  </si>
  <si>
    <t>139711101.S</t>
  </si>
  <si>
    <t>Výkop v uzavretých priestoroch s naložením výkopu na dopravný prostriedok v hornine 1 až 4</t>
  </si>
  <si>
    <t>958265366</t>
  </si>
  <si>
    <t>162201211.S</t>
  </si>
  <si>
    <t>Vodorovné premiestnenie výkopku horniny tr. 1 až 4 stavebným fúrikom do 10 m v rovine alebo vo svahu do 1:5</t>
  </si>
  <si>
    <t>1258834732</t>
  </si>
  <si>
    <t>162201219.S</t>
  </si>
  <si>
    <t>Príplatok za k.ď. 10m v rovine alebo vo svahu do 1:5 k vodorov. premiestneniu výkopku stavebným fúrikom horn. tr.1 až 4</t>
  </si>
  <si>
    <t>1709804188</t>
  </si>
  <si>
    <t>162501102.S</t>
  </si>
  <si>
    <t>Vodorovné premiestnenie výkopku po spevnenej ceste z horniny tr.1-4, do 100 m3 na vzdialenosť do 3000 m</t>
  </si>
  <si>
    <t>448982498</t>
  </si>
  <si>
    <t>162501105.S</t>
  </si>
  <si>
    <t>Vodorovné premiestnenie výkopku po spevnenej ceste z horniny tr.1-4, do 100 m3, príplatok k cene za každých ďalšich a začatých 1000 m</t>
  </si>
  <si>
    <t>1965975137</t>
  </si>
  <si>
    <t>167101100.S</t>
  </si>
  <si>
    <t>Nakladanie výkopku tr.1-4 ručne</t>
  </si>
  <si>
    <t>1336185505</t>
  </si>
  <si>
    <t>171209002.S</t>
  </si>
  <si>
    <t>Poplatok za skladovanie - zemina a kamenivo (17 05) ostatné</t>
  </si>
  <si>
    <t>-904541203</t>
  </si>
  <si>
    <t>175101101.S</t>
  </si>
  <si>
    <t>Obsyp potrubia sypaninou z vhodných hornín 1 až 4 bez prehodenia sypaniny</t>
  </si>
  <si>
    <t>218885798</t>
  </si>
  <si>
    <t>583310002700.S</t>
  </si>
  <si>
    <t>Štrkopiesok frakcia 0-8 mm</t>
  </si>
  <si>
    <t>-1449612350</t>
  </si>
  <si>
    <t>Zakladanie</t>
  </si>
  <si>
    <t>271571111.S</t>
  </si>
  <si>
    <t>Vankúše zhutnené na Edef2= 80MPa pod základy zo štrkopiesku</t>
  </si>
  <si>
    <t>1964258602</t>
  </si>
  <si>
    <t>273321311.S</t>
  </si>
  <si>
    <t>Betón základových dosiek, železový (bez výstuže), tr. C 16/20</t>
  </si>
  <si>
    <t>-1662687158</t>
  </si>
  <si>
    <t>273362442.S</t>
  </si>
  <si>
    <t>Výstuž základových dosiek zo zvár. sietí KARI, priemer drôtu 8/8 mm, veľkosť oka 150x150 mm</t>
  </si>
  <si>
    <t>97925634</t>
  </si>
  <si>
    <t>311272561</t>
  </si>
  <si>
    <t>1464684910</t>
  </si>
  <si>
    <t>317161412.S</t>
  </si>
  <si>
    <t>Pórobetónový preklad nosný šírky 100 mm, výšky 250 mm, dĺžky 1500 mm</t>
  </si>
  <si>
    <t>-624725806</t>
  </si>
  <si>
    <t>Nenosný preklad porobetonový šírky 100 mm, výšky 249 mm, dĺžky 1250 mm</t>
  </si>
  <si>
    <t>2106862818</t>
  </si>
  <si>
    <t>-1763138630</t>
  </si>
  <si>
    <t>Priečky z tvárnic porobetonových hr. 100 mm P2-500 hladkých, na MVC a maltu  (100x249x599)</t>
  </si>
  <si>
    <t>Priečky z tvárnic porobetonových hr. 150 mm P2-500 hladkých, na MVC a maltu(150x249x599)</t>
  </si>
  <si>
    <t>411121121</t>
  </si>
  <si>
    <t>Montáž panela stropného prefabrikovaného zo železobetónu šírky do 1200 mm, dĺ. do 3800 mm</t>
  </si>
  <si>
    <t>1537141644</t>
  </si>
  <si>
    <t>593430003303</t>
  </si>
  <si>
    <t>Stropná doska zo železobetónu  1000x1000x70mm,</t>
  </si>
  <si>
    <t>-1565864043</t>
  </si>
  <si>
    <t>-745101666</t>
  </si>
  <si>
    <t>-1946722055</t>
  </si>
  <si>
    <t>26910596</t>
  </si>
  <si>
    <t>417361821.S</t>
  </si>
  <si>
    <t>Výstuž stužujúcich pásov a vencov z betonárskej ocele B500 (10505)</t>
  </si>
  <si>
    <t>-1580136169</t>
  </si>
  <si>
    <t>451573111.S</t>
  </si>
  <si>
    <t xml:space="preserve">Lôžko pod potrubie, stoky a drobné objekty, v otvorenom výkope z piesku </t>
  </si>
  <si>
    <t>-152799685</t>
  </si>
  <si>
    <t>622481119.S</t>
  </si>
  <si>
    <t>Potiahnutie vonkajších stien sklotextílnou mriežkou s celoplošným prilepením</t>
  </si>
  <si>
    <t>782893238</t>
  </si>
  <si>
    <t>631313611.S</t>
  </si>
  <si>
    <t>Mazanina z betónu prostého (m3) tr. C 16/20 hr.nad 80 do 120 mm</t>
  </si>
  <si>
    <t>630391654</t>
  </si>
  <si>
    <t>631319163.S</t>
  </si>
  <si>
    <t>Príplatok za prehlad. betónovej mazaniny min. tr.C 8/10 oceľ. hlad. hr. 80-120 mm (20kg/m3)</t>
  </si>
  <si>
    <t>1763150133</t>
  </si>
  <si>
    <t>631319173.S</t>
  </si>
  <si>
    <t>Príplatok za strhnutie povrchu mazaniny latou pre hr. obidvoch vrstiev mazaniny nad 80 do 120 mm</t>
  </si>
  <si>
    <t>857742723</t>
  </si>
  <si>
    <t>631362422.S</t>
  </si>
  <si>
    <t>Výstuž mazanín z betónov (z kameniva) a z ľahkých betónov zo sietí KARI, priemer drôtu 6/6 mm, veľkosť oka 150x150 mm</t>
  </si>
  <si>
    <t>-1732809242</t>
  </si>
  <si>
    <t>553310007600</t>
  </si>
  <si>
    <t>Zárubňa oceľová CgU šxvxhr 800x1970x100 mm</t>
  </si>
  <si>
    <t>-1439660691</t>
  </si>
  <si>
    <t>959941101.S</t>
  </si>
  <si>
    <t>Chemická kotva s kotevným svorníkom tesnená chemickou ampulkou do betónu, ŽB, kameňa, s vyvŕtaním otvoru M8/20/110 mm</t>
  </si>
  <si>
    <t>863679952</t>
  </si>
  <si>
    <t>965041421.S</t>
  </si>
  <si>
    <t>Búranie podkladov pod dlažby, liatych dlažieb a mazanín, škvarobetón hr. nad 100 mm, plochy do 1 m2 -1,60000t</t>
  </si>
  <si>
    <t>46916603</t>
  </si>
  <si>
    <t>965042121.S</t>
  </si>
  <si>
    <t>Búranie podkladov pod dlažby, liaty asfalt hr.do 100 mm, plochy do 1 m2 -2,20000t</t>
  </si>
  <si>
    <t>-2076875634</t>
  </si>
  <si>
    <t>965042131.S</t>
  </si>
  <si>
    <t>Búranie podkladov pod dlažby, liatych dlažieb a mazanín,betón  hr.do 100 mm, plochy do 4 m2 -2,20000t</t>
  </si>
  <si>
    <t>-901646423</t>
  </si>
  <si>
    <t>965049110.S</t>
  </si>
  <si>
    <t>Príplatok za búranie betónovej mazaniny so zváranou sieťou alebo rabicovým pletivom hr. do 100 mm</t>
  </si>
  <si>
    <t>1726264723</t>
  </si>
  <si>
    <t>965081812.S</t>
  </si>
  <si>
    <t>Búranie dlažieb, z kamen., cement., terazzových, čadičových alebo keramických, hr. nad 10 mm,  -0,06500t</t>
  </si>
  <si>
    <t>1904585327</t>
  </si>
  <si>
    <t>-255328206</t>
  </si>
  <si>
    <t>972056021.S</t>
  </si>
  <si>
    <t>Jadrové vrty diamantovými korunkami do D 300 mm do stropov - železobetónových -0,00170t</t>
  </si>
  <si>
    <t>1169802126</t>
  </si>
  <si>
    <t>974083103.S</t>
  </si>
  <si>
    <t>Rezanie betónových mazanín existujúcich nevystužených hĺbky nad 100 do 150 mm</t>
  </si>
  <si>
    <t>-993005039</t>
  </si>
  <si>
    <t>974083114.S</t>
  </si>
  <si>
    <t>Rezanie betónových mazanín existujúcich vystužených hĺbky nad 150 do 200 mm</t>
  </si>
  <si>
    <t>-11579982</t>
  </si>
  <si>
    <t>978071251.S</t>
  </si>
  <si>
    <t>Odsekanie a odstránenie izolácie lepenkovej vodorovnej,  -0,07300t</t>
  </si>
  <si>
    <t>1515976401</t>
  </si>
  <si>
    <t>711111001.S</t>
  </si>
  <si>
    <t>Zhotovenie izolácie proti zemnej vlhkosti vodorovná náterom penetračným za studena</t>
  </si>
  <si>
    <t>499094192</t>
  </si>
  <si>
    <t>246170000900.S</t>
  </si>
  <si>
    <t>Lak asfaltový penetračný</t>
  </si>
  <si>
    <t>415363552</t>
  </si>
  <si>
    <t>711141559.S</t>
  </si>
  <si>
    <t>Zhotovenie  izolácie proti zemnej vlhkosti a tlakovej vode vodorovná NAIP pritavením</t>
  </si>
  <si>
    <t>2037997812</t>
  </si>
  <si>
    <t>628310001200</t>
  </si>
  <si>
    <t>Pás asfaltový FOALBIT AL S 40 pre spodné vrstvy hydroizolačných systémov (parotesná zábrana a protiradónová izolácia), alebo výrobok s rovnakými technickými vlastnosťami</t>
  </si>
  <si>
    <t>67879215</t>
  </si>
  <si>
    <t>628320000100</t>
  </si>
  <si>
    <t>Pás asfaltový GLASBIT G 200 S 40 pre spodné vrstvy hydroizolačných systémov, alebo výrobok s rovnakými technickými vlastnosťami</t>
  </si>
  <si>
    <t>-670727841</t>
  </si>
  <si>
    <t>Penetračný náter s urýchleným tuhnutím,</t>
  </si>
  <si>
    <t>712300833.S</t>
  </si>
  <si>
    <t>Odstránenie povlakovej krytiny na strechách plochých 10° trojvrstvovej,  -0,01400t</t>
  </si>
  <si>
    <t>493774362</t>
  </si>
  <si>
    <t>785789345</t>
  </si>
  <si>
    <t>-2109146552</t>
  </si>
  <si>
    <t>-313336404</t>
  </si>
  <si>
    <t>2132470540</t>
  </si>
  <si>
    <t>1632884653</t>
  </si>
  <si>
    <t>1308380218</t>
  </si>
  <si>
    <t>Hydroizolačná fólia PVC-P hr. 2 mm, š. 1,2 m, izolácia balkónov, strešných detailov, farba sivá, , alebo výrobok s rovnakými technickými vlastnosťami</t>
  </si>
  <si>
    <t>712973410.S</t>
  </si>
  <si>
    <t>Detaily k termoplastom všeobecne, kútový uholník z hrubopoplastovaného plechu RŠ 80 mm, ohyb 90-135°</t>
  </si>
  <si>
    <t>1352149683</t>
  </si>
  <si>
    <t>553430004700.S</t>
  </si>
  <si>
    <t>Lišta kútová z poplastovaného plechu pre ukončenie fólií z PVC š. 71 mm, dĺ. 2 m</t>
  </si>
  <si>
    <t>-796702427</t>
  </si>
  <si>
    <t>712973620.S</t>
  </si>
  <si>
    <t>Detaily k termoplastom všeobecne, nárožný uholník z hrubopoplast. plechu RŠ 100 mm, ohyb 90-135°</t>
  </si>
  <si>
    <t>1161092341</t>
  </si>
  <si>
    <t>553430004803</t>
  </si>
  <si>
    <t xml:space="preserve">Lišta rohová z poplastovaného plechu, PVC š. 100 mm, dĺ. 2 m, </t>
  </si>
  <si>
    <t>-518943482</t>
  </si>
  <si>
    <t>-346221675</t>
  </si>
  <si>
    <t>1961276638</t>
  </si>
  <si>
    <t>1044551938</t>
  </si>
  <si>
    <t>579812199</t>
  </si>
  <si>
    <t>-786794584</t>
  </si>
  <si>
    <t>564563200</t>
  </si>
  <si>
    <t>-820297783</t>
  </si>
  <si>
    <t>-806338707</t>
  </si>
  <si>
    <t>631440025000.S</t>
  </si>
  <si>
    <t>Doska z minerálnej vlny hr. 140 mm, izolácia pre zateplenie plochých striech</t>
  </si>
  <si>
    <t>273194126</t>
  </si>
  <si>
    <t>631440033500.S</t>
  </si>
  <si>
    <t>Doska z minerálnej vlny hr. 160 mm, izolácia pre zateplenie plochých striech</t>
  </si>
  <si>
    <t>-1608438716</t>
  </si>
  <si>
    <t>721170909.S</t>
  </si>
  <si>
    <t>Oprava odpadového potrubia novodurového vsadenie odbočky do potrubia D 110 mm, D 114 mm</t>
  </si>
  <si>
    <t>-1720151404</t>
  </si>
  <si>
    <t>721170965.S</t>
  </si>
  <si>
    <t>Oprava odpadového potrubia novodurového prepojenie doterajšieho potrubia D 110 mm</t>
  </si>
  <si>
    <t>1015917878</t>
  </si>
  <si>
    <t>721171109.S</t>
  </si>
  <si>
    <t>Potrubie z PVC - U odpadové ležaté hrdlové D 110 mm</t>
  </si>
  <si>
    <t>-132779047</t>
  </si>
  <si>
    <t>286520002900</t>
  </si>
  <si>
    <t xml:space="preserve">Koleno PVC D 110/45° hladký kanalizačný systém, </t>
  </si>
  <si>
    <t>-701911991</t>
  </si>
  <si>
    <t>286520004100</t>
  </si>
  <si>
    <t>Koleno PVC D 110/87° hladký kanalizačný systém,</t>
  </si>
  <si>
    <t>418504461</t>
  </si>
  <si>
    <t>286520017800</t>
  </si>
  <si>
    <t xml:space="preserve">Odbočka PVC DN 100/100/45° hladký kanalizačný systém, </t>
  </si>
  <si>
    <t>-556464626</t>
  </si>
  <si>
    <t>721171110.S</t>
  </si>
  <si>
    <t>Potrubie z PVC - U odpadové ležaté hrdlové D 125 mm</t>
  </si>
  <si>
    <t>561817340</t>
  </si>
  <si>
    <t>286520017900</t>
  </si>
  <si>
    <t xml:space="preserve">Odbočka PVC DN 125/100/45° hladký kanalizačný systém, </t>
  </si>
  <si>
    <t>1370433388</t>
  </si>
  <si>
    <t>2865400107081</t>
  </si>
  <si>
    <t>Odbočka HT DN 100/100/87°, PP systém pre beztlakový rozvod vnútorného odpadu,</t>
  </si>
  <si>
    <t>595619217</t>
  </si>
  <si>
    <t>721172354.S</t>
  </si>
  <si>
    <t>Montáž čistiaceho kusu HT potrubia DN 70</t>
  </si>
  <si>
    <t>-1034602986</t>
  </si>
  <si>
    <t>286540019000.S</t>
  </si>
  <si>
    <t>Čistiaci kus HT DN 70, PP systém pre beztlakový rozvod vnútorného odpadu</t>
  </si>
  <si>
    <t>265511142</t>
  </si>
  <si>
    <t>721172357.S</t>
  </si>
  <si>
    <t>Montáž čistiaceho kusu HT potrubia DN 100</t>
  </si>
  <si>
    <t>-25779029</t>
  </si>
  <si>
    <t>286540019100.S</t>
  </si>
  <si>
    <t>Čistiaci kus HT DN 100, PP systém pre beztlakový rozvod vnútorného odpadu</t>
  </si>
  <si>
    <t>1389700276</t>
  </si>
  <si>
    <t>721194109.S</t>
  </si>
  <si>
    <t>Zriadenie prípojky na potrubí vyvedenie a upevnenie odpadových výpustiek D 110 mm</t>
  </si>
  <si>
    <t>-344080219</t>
  </si>
  <si>
    <t>721213012.S</t>
  </si>
  <si>
    <t>Montáž podlahového vpustu s vodorovným odtokom pivničného DN 110</t>
  </si>
  <si>
    <t>1697754335</t>
  </si>
  <si>
    <t>286630026000</t>
  </si>
  <si>
    <t xml:space="preserve">Podlahový vpust HL310NPr-3000, (0,5 l/s), vertikálny odtok DN 50/75/110, pevná izolačná príruba, Klick-Klack, rám 121x121 mm, zápachová uzávierka Primus, PE/nerez,alebo výrobok s rovnakými technickými vlastnosťami </t>
  </si>
  <si>
    <t>-2013950943</t>
  </si>
  <si>
    <t>1423415302</t>
  </si>
  <si>
    <t>567210670</t>
  </si>
  <si>
    <t>1648481628</t>
  </si>
  <si>
    <t>722220111.S</t>
  </si>
  <si>
    <t>Montáž armatúry závitovej s jedným závitom, nástenka pre výtokový ventil G 1/2</t>
  </si>
  <si>
    <t>386870582</t>
  </si>
  <si>
    <t>551210003800.S</t>
  </si>
  <si>
    <t>Ventil regulačný závitový DN 15,</t>
  </si>
  <si>
    <t>-2083850456</t>
  </si>
  <si>
    <t>-1155643268</t>
  </si>
  <si>
    <t>-213554269</t>
  </si>
  <si>
    <t>121197445</t>
  </si>
  <si>
    <t>-1686436367</t>
  </si>
  <si>
    <t>-1223276317</t>
  </si>
  <si>
    <t>-2071326035</t>
  </si>
  <si>
    <t>722221112.S</t>
  </si>
  <si>
    <t>Montáž guľového kohúta záhradného závitového G 1/2</t>
  </si>
  <si>
    <t>-1513889947</t>
  </si>
  <si>
    <t>551110011600.S</t>
  </si>
  <si>
    <t>Guľový uzáver záhradný, 1/2" - 3/4" M, d 15 mm, páčka, niklovaná mosadz</t>
  </si>
  <si>
    <t>-14662915</t>
  </si>
  <si>
    <t>722221113.S</t>
  </si>
  <si>
    <t>Montáž guľového kohúta záhradného závitového G 3/4</t>
  </si>
  <si>
    <t>6674163</t>
  </si>
  <si>
    <t>551110011700.S</t>
  </si>
  <si>
    <t>Guľový uzáver záhradný, 3/4" - 1" M, d 20 mm, páčka, niklovaná mosadz</t>
  </si>
  <si>
    <t>669497831</t>
  </si>
  <si>
    <t>-1209715689</t>
  </si>
  <si>
    <t>725110814.S</t>
  </si>
  <si>
    <t>Demontáž záchoda odsávacieho alebo kombinačného,  -0,03420t</t>
  </si>
  <si>
    <t>-1216916536</t>
  </si>
  <si>
    <t>725119308.S</t>
  </si>
  <si>
    <t>Montáž záchodovej misy keramickej kombinovanej s zvislým odpadom</t>
  </si>
  <si>
    <t>-1792587664</t>
  </si>
  <si>
    <t>642340000500.S</t>
  </si>
  <si>
    <t>Misa záchodová keramická kombinovaná so zvislým odpadom</t>
  </si>
  <si>
    <t>-731353968</t>
  </si>
  <si>
    <t>554330000300.S</t>
  </si>
  <si>
    <t>Záchodové sedadlo plastové s poklopom</t>
  </si>
  <si>
    <t>1483883416</t>
  </si>
  <si>
    <t>733110806.1</t>
  </si>
  <si>
    <t>1907259900</t>
  </si>
  <si>
    <t>733122203.1</t>
  </si>
  <si>
    <t>-124056599</t>
  </si>
  <si>
    <t>733122204.1</t>
  </si>
  <si>
    <t>-690997378</t>
  </si>
  <si>
    <t>733122205.1</t>
  </si>
  <si>
    <t>2034746212</t>
  </si>
  <si>
    <t>733190107.1</t>
  </si>
  <si>
    <t>1757310395</t>
  </si>
  <si>
    <t>733999904.1</t>
  </si>
  <si>
    <t>1892322435</t>
  </si>
  <si>
    <t>998733103.1</t>
  </si>
  <si>
    <t>922489606</t>
  </si>
  <si>
    <t>734200822.1</t>
  </si>
  <si>
    <t>-1693506745</t>
  </si>
  <si>
    <t>734209103.1</t>
  </si>
  <si>
    <t>-466251603</t>
  </si>
  <si>
    <t>734209113.1</t>
  </si>
  <si>
    <t>1990055162</t>
  </si>
  <si>
    <t>734209115.1</t>
  </si>
  <si>
    <t>-911333754</t>
  </si>
  <si>
    <t>5512D0351.1</t>
  </si>
  <si>
    <t>1151107456</t>
  </si>
  <si>
    <t>5512D1602.1</t>
  </si>
  <si>
    <t>396466683</t>
  </si>
  <si>
    <t>5512D2102.1</t>
  </si>
  <si>
    <t>-36545296</t>
  </si>
  <si>
    <t>734231215.1</t>
  </si>
  <si>
    <t>-2031484287</t>
  </si>
  <si>
    <t>734999904.1</t>
  </si>
  <si>
    <t>-305349312</t>
  </si>
  <si>
    <t>998734103.1</t>
  </si>
  <si>
    <t>-227412205</t>
  </si>
  <si>
    <t>735000911.1</t>
  </si>
  <si>
    <t>931715331</t>
  </si>
  <si>
    <t>735121810.1</t>
  </si>
  <si>
    <t>-1253628623</t>
  </si>
  <si>
    <t>735153300.1</t>
  </si>
  <si>
    <t>-704904767</t>
  </si>
  <si>
    <t>422123060.1</t>
  </si>
  <si>
    <t>-1244939107</t>
  </si>
  <si>
    <t>553468530.1</t>
  </si>
  <si>
    <t>-1429806233</t>
  </si>
  <si>
    <t>735158120</t>
  </si>
  <si>
    <t>Vykur. telesá panel. 2 radové, tlak. skúšky telies vodou</t>
  </si>
  <si>
    <t>-55011899</t>
  </si>
  <si>
    <t>735159639</t>
  </si>
  <si>
    <t>1820802975</t>
  </si>
  <si>
    <t>735159645</t>
  </si>
  <si>
    <t>-799477632</t>
  </si>
  <si>
    <t>484521031</t>
  </si>
  <si>
    <t>-1592657382</t>
  </si>
  <si>
    <t>484521311</t>
  </si>
  <si>
    <t>680197405</t>
  </si>
  <si>
    <t>735419310.1</t>
  </si>
  <si>
    <t>504770180</t>
  </si>
  <si>
    <t>484582800.1</t>
  </si>
  <si>
    <t>-511804404</t>
  </si>
  <si>
    <t>484583060.1</t>
  </si>
  <si>
    <t>-253635998</t>
  </si>
  <si>
    <t>484583080</t>
  </si>
  <si>
    <t>Teleso vykurovacie rúrkové KL1830.600</t>
  </si>
  <si>
    <t>-2025938435</t>
  </si>
  <si>
    <t>735999904.1</t>
  </si>
  <si>
    <t>1397663134</t>
  </si>
  <si>
    <t>998735103.1</t>
  </si>
  <si>
    <t>2064033233</t>
  </si>
  <si>
    <t>763138220.S</t>
  </si>
  <si>
    <t>Podhľad SDK závesný na dvojúrovňovej oceľovej podkonštrukcií CD+UD, doska štandardná A 12.5 mm</t>
  </si>
  <si>
    <t>2114093757</t>
  </si>
  <si>
    <t>-1873261071</t>
  </si>
  <si>
    <t>611610000405</t>
  </si>
  <si>
    <t xml:space="preserve">Dvere vnútorné jednokrídlové, 700x1970 mm, polodrážka, výplň drevených dverí bez požiarnej odolnosti dutinková drevotriesková doska (DTD), závesy nikel 3ks/krídlo, povrchová úprava CPL - EGGER U708  ST2 = odtieň prispôsobiť okolitým dverným otvorom, </t>
  </si>
  <si>
    <t>1481993497</t>
  </si>
  <si>
    <t>-1775821015</t>
  </si>
  <si>
    <t>-913063934</t>
  </si>
  <si>
    <t>769036000.S</t>
  </si>
  <si>
    <t>Montáž protidažďovej žalúzie do prierezu 0.100 m2</t>
  </si>
  <si>
    <t>1040405599</t>
  </si>
  <si>
    <t>429720044200</t>
  </si>
  <si>
    <t>Žalúzia protidažďová hliniková s rámom a sitom PZAL-UR-S, rozmery šxv 250x250 mm</t>
  </si>
  <si>
    <t>2144268408</t>
  </si>
  <si>
    <t>Zariadenie č.H1</t>
  </si>
  <si>
    <t>845995394</t>
  </si>
  <si>
    <t>-1585065754</t>
  </si>
  <si>
    <t>-2072221545</t>
  </si>
  <si>
    <t>K025</t>
  </si>
  <si>
    <t>1861938769</t>
  </si>
  <si>
    <t>304</t>
  </si>
  <si>
    <t>K028</t>
  </si>
  <si>
    <t>-1170014422</t>
  </si>
  <si>
    <t>305</t>
  </si>
  <si>
    <t>-74359079</t>
  </si>
  <si>
    <t>306</t>
  </si>
  <si>
    <t>K029</t>
  </si>
  <si>
    <t>Dodávka a montáž žalúziovej klapky PER 160</t>
  </si>
  <si>
    <t>-731583577</t>
  </si>
  <si>
    <t>307</t>
  </si>
  <si>
    <t>K030</t>
  </si>
  <si>
    <t>Dodávka a montáž potrubia VZT kruhové Spiro do priemeru Ø160 mm, vrátane 15% tvaroviek</t>
  </si>
  <si>
    <t>-1786658986</t>
  </si>
  <si>
    <t>308</t>
  </si>
  <si>
    <t>1938939431</t>
  </si>
  <si>
    <t>309</t>
  </si>
  <si>
    <t>-1684442369</t>
  </si>
  <si>
    <t>310</t>
  </si>
  <si>
    <t>-898012926</t>
  </si>
  <si>
    <t>311</t>
  </si>
  <si>
    <t>-664790395</t>
  </si>
  <si>
    <t>Zariadenie č.H2</t>
  </si>
  <si>
    <t>312</t>
  </si>
  <si>
    <t>35367579</t>
  </si>
  <si>
    <t>313</t>
  </si>
  <si>
    <t>1982674098</t>
  </si>
  <si>
    <t>314</t>
  </si>
  <si>
    <t>-1210034723</t>
  </si>
  <si>
    <t>315</t>
  </si>
  <si>
    <t>K003a</t>
  </si>
  <si>
    <t>-1536615573</t>
  </si>
  <si>
    <t>316</t>
  </si>
  <si>
    <t>221011281</t>
  </si>
  <si>
    <t>317</t>
  </si>
  <si>
    <t>821354226</t>
  </si>
  <si>
    <t>318</t>
  </si>
  <si>
    <t>K005a</t>
  </si>
  <si>
    <t>Dodávka a montáž potrubia VZT kruhové Spiro do priemeru Ø200 mm, vrátane 15% tvaroviek</t>
  </si>
  <si>
    <t>1588384752</t>
  </si>
  <si>
    <t>319</t>
  </si>
  <si>
    <t>-1147716595</t>
  </si>
  <si>
    <t>320</t>
  </si>
  <si>
    <t>-802134551</t>
  </si>
  <si>
    <t>321</t>
  </si>
  <si>
    <t>-419522460</t>
  </si>
  <si>
    <t>322</t>
  </si>
  <si>
    <t>166908955</t>
  </si>
  <si>
    <t>769c</t>
  </si>
  <si>
    <t>Zariadenie č.H3</t>
  </si>
  <si>
    <t>323</t>
  </si>
  <si>
    <t>-1085064489</t>
  </si>
  <si>
    <t>324</t>
  </si>
  <si>
    <t>-2134669664</t>
  </si>
  <si>
    <t>325</t>
  </si>
  <si>
    <t>-78389197</t>
  </si>
  <si>
    <t>326</t>
  </si>
  <si>
    <t>470504925</t>
  </si>
  <si>
    <t>327</t>
  </si>
  <si>
    <t>1904982770</t>
  </si>
  <si>
    <t>328</t>
  </si>
  <si>
    <t>1243304073</t>
  </si>
  <si>
    <t>329</t>
  </si>
  <si>
    <t>330</t>
  </si>
  <si>
    <t>331</t>
  </si>
  <si>
    <t>332</t>
  </si>
  <si>
    <t>333</t>
  </si>
  <si>
    <t>334</t>
  </si>
  <si>
    <t>776</t>
  </si>
  <si>
    <t>Podlahy povlakové</t>
  </si>
  <si>
    <t>335</t>
  </si>
  <si>
    <t>776401800.S</t>
  </si>
  <si>
    <t>Demontáž soklíkov alebo líšt</t>
  </si>
  <si>
    <t>1514424019</t>
  </si>
  <si>
    <t>336</t>
  </si>
  <si>
    <t>776411000.S</t>
  </si>
  <si>
    <t>Lepenie podlahových líšt soklových</t>
  </si>
  <si>
    <t>666474556</t>
  </si>
  <si>
    <t>337</t>
  </si>
  <si>
    <t>283410017900.S</t>
  </si>
  <si>
    <t>Soklová PVC lišta pre vloženie pásikov z PVC podlahoviny hrúbky do 5 mm</t>
  </si>
  <si>
    <t>1789907977</t>
  </si>
  <si>
    <t>338</t>
  </si>
  <si>
    <t>776511820.S</t>
  </si>
  <si>
    <t>Odstránenie povlakových podláh z nášľapnej plochy lepených s podložkou,  -0,00100t</t>
  </si>
  <si>
    <t>-701198071</t>
  </si>
  <si>
    <t>339</t>
  </si>
  <si>
    <t>776541200.S</t>
  </si>
  <si>
    <t>Položenie povlakových podláh PVC vinyl heterogénnych LVT spoj click</t>
  </si>
  <si>
    <t>-2020259470</t>
  </si>
  <si>
    <t>340</t>
  </si>
  <si>
    <t>284110004520.S</t>
  </si>
  <si>
    <t>Podlaha PVC heterogénna, LVT vinylové dielce, spoj click, hrúbka do 5 mm</t>
  </si>
  <si>
    <t>800996847</t>
  </si>
  <si>
    <t>341</t>
  </si>
  <si>
    <t>776583110.S</t>
  </si>
  <si>
    <t>Montáž podložky celoplošným lepením</t>
  </si>
  <si>
    <t>-65410856</t>
  </si>
  <si>
    <t>342</t>
  </si>
  <si>
    <t>283820000700.S</t>
  </si>
  <si>
    <t>Voľne pokladateľná a stabilizačná podložka ako medzivrstva pre lepenie textilných, PVC a CV podlahovín v pásoch, hr. 1 mm</t>
  </si>
  <si>
    <t>1161365274</t>
  </si>
  <si>
    <t>343</t>
  </si>
  <si>
    <t>776990105.S</t>
  </si>
  <si>
    <t>Vysávanie podkladu pred kladením povlakovýck podláh</t>
  </si>
  <si>
    <t>-179898138</t>
  </si>
  <si>
    <t>344</t>
  </si>
  <si>
    <t>998776203.S</t>
  </si>
  <si>
    <t>Presun hmôt pre podlahy povlakové v objektoch výšky nad 12 do 24 m</t>
  </si>
  <si>
    <t>1385727569</t>
  </si>
  <si>
    <t>345</t>
  </si>
  <si>
    <t>346</t>
  </si>
  <si>
    <t>347</t>
  </si>
  <si>
    <t>348</t>
  </si>
  <si>
    <t>349</t>
  </si>
  <si>
    <t>350</t>
  </si>
  <si>
    <t>351</t>
  </si>
  <si>
    <t>EXX000002539</t>
  </si>
  <si>
    <t>Dvere revízne 315x315mm plastové biele</t>
  </si>
  <si>
    <t>-1370267387</t>
  </si>
  <si>
    <t>352</t>
  </si>
  <si>
    <t>353</t>
  </si>
  <si>
    <t>354</t>
  </si>
  <si>
    <t>355</t>
  </si>
  <si>
    <t>356</t>
  </si>
  <si>
    <t>357</t>
  </si>
  <si>
    <t>358</t>
  </si>
  <si>
    <t>359</t>
  </si>
  <si>
    <t>130898620</t>
  </si>
  <si>
    <t>360</t>
  </si>
  <si>
    <t>361</t>
  </si>
  <si>
    <t>784430030.S</t>
  </si>
  <si>
    <t>Maľby  dvojnásobné, ručne nanášané na jemnozrnný podklad výšky do 3,80 m, báze polymérovej disperzie s prísadou aditív, uhličitanu vápennatého, bieleho pigmentu a silikátových prímesí</t>
  </si>
  <si>
    <t>344534487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</si>
  <si>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</si>
  <si>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</si>
  <si>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</si>
  <si>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</si>
  <si>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</si>
  <si>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</si>
  <si>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</si>
  <si>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</si>
  <si>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</si>
  <si>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</si>
  <si>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</si>
  <si>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</si>
  <si>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</si>
  <si>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</si>
  <si>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210110602.S</t>
  </si>
  <si>
    <t>Tlačítko antibakteriálne polozapustené a zapustené vrátane zapojenia - radenie 0/1</t>
  </si>
  <si>
    <t>1595131515</t>
  </si>
  <si>
    <t>376</t>
  </si>
  <si>
    <t>345320004000.S</t>
  </si>
  <si>
    <t>Montážna doska 1-modulová pre multimediálnu krabicu</t>
  </si>
  <si>
    <t>1879636768</t>
  </si>
  <si>
    <t>377</t>
  </si>
  <si>
    <t>345340007000.S</t>
  </si>
  <si>
    <t>Tlačidlo spínacie 1-modulové 6A, rad. 1/0, AC250V, 10A, IP20, + multifunkčné relé do inštalačnej krabice s funkciou časovača (napr. Elko SMR-K funkcia b)</t>
  </si>
  <si>
    <t>-494209621</t>
  </si>
  <si>
    <t>378</t>
  </si>
  <si>
    <t>345350002200.S</t>
  </si>
  <si>
    <t>Rámik inštalačný 1-modulový úzky</t>
  </si>
  <si>
    <t>-1542541297</t>
  </si>
  <si>
    <t>379</t>
  </si>
  <si>
    <t>380</t>
  </si>
  <si>
    <t>381</t>
  </si>
  <si>
    <t>382</t>
  </si>
  <si>
    <t>383</t>
  </si>
  <si>
    <t>384</t>
  </si>
  <si>
    <t>404860000105</t>
  </si>
  <si>
    <t>658555806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</si>
  <si>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</si>
  <si>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</si>
  <si>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</si>
  <si>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</si>
  <si>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</si>
  <si>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</si>
  <si>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</si>
  <si>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</si>
  <si>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</si>
  <si>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</si>
  <si>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</si>
  <si>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</si>
  <si>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K031</t>
  </si>
  <si>
    <t>Dozbrojenie rozvádzačov RH,R2.1,R3.1,R4.1, R2.2,R3.2,R4.2 vrátane zapojenia a materiálu</t>
  </si>
  <si>
    <t>213281245</t>
  </si>
  <si>
    <t>397</t>
  </si>
  <si>
    <t>K032</t>
  </si>
  <si>
    <t>Dodávka a montáž rozvádzača R0.1H</t>
  </si>
  <si>
    <t>1496902542</t>
  </si>
  <si>
    <t>398</t>
  </si>
  <si>
    <t>K033</t>
  </si>
  <si>
    <t>Dodávka a montáž rozvádzačov R2.1H, R3.1H,R4.1H, R2.2H, R3.2H, R4.2H</t>
  </si>
  <si>
    <t>731061403</t>
  </si>
  <si>
    <t>399</t>
  </si>
  <si>
    <t>K034</t>
  </si>
  <si>
    <t>Dodávka a montáž rozvádzača R5.1H</t>
  </si>
  <si>
    <t>2065020324</t>
  </si>
  <si>
    <t>400</t>
  </si>
  <si>
    <t>K035</t>
  </si>
  <si>
    <t>Dodávka a montáž spínača polozápustného jednopóloveho, rad. 1, AC250V, 10A, IP20</t>
  </si>
  <si>
    <t>161835595</t>
  </si>
  <si>
    <t>401</t>
  </si>
  <si>
    <t>402</t>
  </si>
  <si>
    <t>403</t>
  </si>
  <si>
    <t>404</t>
  </si>
  <si>
    <t>405</t>
  </si>
  <si>
    <t>406</t>
  </si>
  <si>
    <t>407</t>
  </si>
  <si>
    <t>409</t>
  </si>
  <si>
    <t>412</t>
  </si>
  <si>
    <t>413</t>
  </si>
  <si>
    <t>SO03 - AD blok K</t>
  </si>
  <si>
    <t xml:space="preserve">      769a - Zariadenie č.K1</t>
  </si>
  <si>
    <t xml:space="preserve">      769b - Zariadenie č.K2</t>
  </si>
  <si>
    <t>Priečky z tvárni cporobetonových hr. 150 mm P2-500 hladkých, na MVC a maltu  (150x249x599)</t>
  </si>
  <si>
    <t>-1510112989</t>
  </si>
  <si>
    <t>207965438</t>
  </si>
  <si>
    <t>813423700</t>
  </si>
  <si>
    <t>631312661.S</t>
  </si>
  <si>
    <t>Mazanina z betónu prostého (m3) tr. C 20/25 hr.nad 50 do 80 mm</t>
  </si>
  <si>
    <t>1997509661</t>
  </si>
  <si>
    <t>631319161.S</t>
  </si>
  <si>
    <t>Príplatok za prehlad. betónovej mazaniny min. tr.C 8/10 oceľ. hlad. hr. 50-80 mm (40kg/m3)</t>
  </si>
  <si>
    <t>-865304121</t>
  </si>
  <si>
    <t>631319171.S</t>
  </si>
  <si>
    <t>Príplatok za strhnutie povrchu mazaniny latou pre hr. obidvoch vrstiev mazaniny nad 50 do 80 mm</t>
  </si>
  <si>
    <t>849065110</t>
  </si>
  <si>
    <t>858566515</t>
  </si>
  <si>
    <t>632401925.S</t>
  </si>
  <si>
    <t>Príplatok za sklon poteru nad 15 do 30 st.</t>
  </si>
  <si>
    <t>-574201497</t>
  </si>
  <si>
    <t>603953335</t>
  </si>
  <si>
    <t>-590992972</t>
  </si>
  <si>
    <t>-242956159</t>
  </si>
  <si>
    <t>2065282795</t>
  </si>
  <si>
    <t>1168350133</t>
  </si>
  <si>
    <t>838869757</t>
  </si>
  <si>
    <t>Hydroizolačná fólia PVC-P  hr. 2 mm, š. 1,2 m, izolácia balkónov, strešných detailov, farba sivá, alebo výrobok s rovnakými technickými vlastnosťami</t>
  </si>
  <si>
    <t>2131675931</t>
  </si>
  <si>
    <t>139719500</t>
  </si>
  <si>
    <t>-992349375</t>
  </si>
  <si>
    <t>1205898488</t>
  </si>
  <si>
    <t>-1085087083</t>
  </si>
  <si>
    <t>-1897755611</t>
  </si>
  <si>
    <t>125326689</t>
  </si>
  <si>
    <t>-1989063016</t>
  </si>
  <si>
    <t>286540009300</t>
  </si>
  <si>
    <t>Odbočka HT DN 70/70/45°, PP systém pre beztlakový rozvod vnútorného odpadu,</t>
  </si>
  <si>
    <t>-1886285893</t>
  </si>
  <si>
    <t>-1211906662</t>
  </si>
  <si>
    <t>1199298036</t>
  </si>
  <si>
    <t>1522785995</t>
  </si>
  <si>
    <t>-428922063</t>
  </si>
  <si>
    <t>-196411162</t>
  </si>
  <si>
    <t>-170718112</t>
  </si>
  <si>
    <t>1200687445</t>
  </si>
  <si>
    <t>119517510</t>
  </si>
  <si>
    <t>-953423246</t>
  </si>
  <si>
    <t>951866902</t>
  </si>
  <si>
    <t>Zariadenie č.K1</t>
  </si>
  <si>
    <t>Zariadenie č.K2</t>
  </si>
  <si>
    <t>EXX000002537</t>
  </si>
  <si>
    <t>Dvere revízne 315x315 mm plastové biele</t>
  </si>
  <si>
    <t>-290164963</t>
  </si>
  <si>
    <t>K036</t>
  </si>
  <si>
    <t>Dozbrojenie rozvádzačov R2.2,R3.2,R4.2,R2.1,R3.1,R4.1,R5.1 vrátane zapojenia a materiálu</t>
  </si>
  <si>
    <t>-357059493</t>
  </si>
  <si>
    <t>K037</t>
  </si>
  <si>
    <t>Dodávka a montáž rozvádzačov R2.1H,R3.1H,R4.1H, R2.1H, R3.1H,R4.1H</t>
  </si>
  <si>
    <t>-1705509973</t>
  </si>
  <si>
    <t>-1593357386</t>
  </si>
  <si>
    <t xml:space="preserve">    43-M - Montáž oceľových konštrukcií</t>
  </si>
  <si>
    <t>381181001</t>
  </si>
  <si>
    <t>Montáž  a spätná demontáž univerzálnej mobilnej bunky samostatne stojacej</t>
  </si>
  <si>
    <t>-1760781852</t>
  </si>
  <si>
    <t>3811810012</t>
  </si>
  <si>
    <t>deň</t>
  </si>
  <si>
    <t>1358947540</t>
  </si>
  <si>
    <t>3811810014</t>
  </si>
  <si>
    <t>-206514954</t>
  </si>
  <si>
    <t>3811810015</t>
  </si>
  <si>
    <t>1398980381</t>
  </si>
  <si>
    <t>3811810027</t>
  </si>
  <si>
    <t>-1384789437</t>
  </si>
  <si>
    <t>082110000300</t>
  </si>
  <si>
    <t>Voda pitná pre ostatných odberateľov</t>
  </si>
  <si>
    <t>1164422083</t>
  </si>
  <si>
    <t>938901411.S2</t>
  </si>
  <si>
    <t>Dezinfekcia v rámci protiepidemiologických opatrení</t>
  </si>
  <si>
    <t>sub</t>
  </si>
  <si>
    <t>-524225349</t>
  </si>
  <si>
    <t>938909315</t>
  </si>
  <si>
    <t>Odstránenie blata, prachu alebo hlineného nánosu, z povrchu podkladu alebo krytu bet. alebo asfalt. zametacou kefou</t>
  </si>
  <si>
    <t>-505112126</t>
  </si>
  <si>
    <t>998223011</t>
  </si>
  <si>
    <t>Presun hmôt pre pozemné komunikácie s krytom dláždeným (822 2.3, 822 5.3) akejkoľvek dĺžky objektu</t>
  </si>
  <si>
    <t>377424231</t>
  </si>
  <si>
    <t>998223091</t>
  </si>
  <si>
    <t>Príplatok k cene za zväčšený presun nad vymedzenú najväčšiu dopravnú vzdialenosť do 1000 m</t>
  </si>
  <si>
    <t>1105134386</t>
  </si>
  <si>
    <t>767914830</t>
  </si>
  <si>
    <t>Demontáž oplotenia rámového na oceľové stĺpiky, výšky nad 1 do 2 m,  -0,00900t</t>
  </si>
  <si>
    <t>-475611214</t>
  </si>
  <si>
    <t>767916470</t>
  </si>
  <si>
    <t xml:space="preserve">Montáž oplotenia panelového, oceľového s antikoróznou úpravou s polyesterovým povlakom na stĺpiky, výšky do 2,0 m   </t>
  </si>
  <si>
    <t>-1820788173</t>
  </si>
  <si>
    <t>3133105301a</t>
  </si>
  <si>
    <t>-2086453389</t>
  </si>
  <si>
    <t>3133105309aa</t>
  </si>
  <si>
    <t>-1127130450</t>
  </si>
  <si>
    <t>3133105309ab</t>
  </si>
  <si>
    <t>717536614</t>
  </si>
  <si>
    <t>3411206062</t>
  </si>
  <si>
    <t>Reťaz pozinkovaná</t>
  </si>
  <si>
    <t>5496632000</t>
  </si>
  <si>
    <t>Zámok visiaci Cylinder veľký 52 1466</t>
  </si>
  <si>
    <t>998767201</t>
  </si>
  <si>
    <t>Presun hmôt pre kovové stavebné doplnkové konštrukcie v objektoch výšky do 6 m</t>
  </si>
  <si>
    <t>223649277</t>
  </si>
  <si>
    <t>210020951</t>
  </si>
  <si>
    <t>Výstražná a označovacia tabuľka včítane montáže, smaltovaná, formát A3 - A4</t>
  </si>
  <si>
    <t>874991789</t>
  </si>
  <si>
    <t>5482302101a</t>
  </si>
  <si>
    <t>Prenájom_ Tabuľka výstražná smaltovaná 280x350 - Vysoké napätie, životu nebezpečné dotýkať sa elektrických zariadení</t>
  </si>
  <si>
    <t>1655733130</t>
  </si>
  <si>
    <t>5482302112a</t>
  </si>
  <si>
    <t>Prenájom_ Tabuľka výstražná smaltovaná 131x262 - Nebezpečenstvo zakopnutia v celom areáli Est</t>
  </si>
  <si>
    <t>-1134449828</t>
  </si>
  <si>
    <t>5482302113a</t>
  </si>
  <si>
    <t>Prenájom_ Tabuľka výstražná smaltovaná 131x262 - Pozor, elektromagnetické žiarenie</t>
  </si>
  <si>
    <t>-2063261836</t>
  </si>
  <si>
    <t>5482302114a</t>
  </si>
  <si>
    <t>Prenájom_ Tabuľka výstražná smaltovaná 131x262 - Zákaz hasenia vodou a penovými prístrojmi</t>
  </si>
  <si>
    <t>-679348889</t>
  </si>
  <si>
    <t>5482302115a</t>
  </si>
  <si>
    <t>Prenájom_ Tabuľka výstražná smaltovaná 131x262 - Zákaz vstupu osoby s kardiostimulátorom</t>
  </si>
  <si>
    <t>24497465</t>
  </si>
  <si>
    <t>5482302116a</t>
  </si>
  <si>
    <t>Prenájom_ Tabuľka výstražná smaltovaná 131x262 - Zariadenie smie používať len poverený pracovník</t>
  </si>
  <si>
    <t>-854223493</t>
  </si>
  <si>
    <t>5482302117a</t>
  </si>
  <si>
    <t>Prenájom_ Tabuľka výstražná smaltovaná 131x262 - Pracuj v ochrannej prilbe</t>
  </si>
  <si>
    <t>-216068368</t>
  </si>
  <si>
    <t>5482302118bb</t>
  </si>
  <si>
    <t>Prenájom_ Tabuľka výstražná smaltovaná 131x262 - Nepovolaným vstup zakázaný</t>
  </si>
  <si>
    <t>-1459108365</t>
  </si>
  <si>
    <t>5482302118c</t>
  </si>
  <si>
    <t>Prenájom_ Tabuľka výstražná smaltovaná-Pozor stavenisko, zákaz vstupu nepovolaným osobám</t>
  </si>
  <si>
    <t>-1389806601</t>
  </si>
  <si>
    <t>210201068</t>
  </si>
  <si>
    <t>Svetlomety výbojkové 100W, HPS, IP 43/54 na osvetlenie vedlajších komunikácií</t>
  </si>
  <si>
    <t>257266322</t>
  </si>
  <si>
    <t>3480013650a</t>
  </si>
  <si>
    <t>-1186670663</t>
  </si>
  <si>
    <t>210201078-D</t>
  </si>
  <si>
    <t>Demontáž - Svetlomety výbojkové 250W, HPS, IP 23/54 osvetlenie hlavných komunikácií</t>
  </si>
  <si>
    <t>-407242479</t>
  </si>
  <si>
    <t>210204011</t>
  </si>
  <si>
    <t>Osvetľovací stožiar - oceľový do dľžky 12 m</t>
  </si>
  <si>
    <t>-997798073</t>
  </si>
  <si>
    <t>3160100900a</t>
  </si>
  <si>
    <t>1306947528</t>
  </si>
  <si>
    <t>210204011-D</t>
  </si>
  <si>
    <t>Demontáž - Osvetľovací stožiar - oceľový do dľžky 12 m</t>
  </si>
  <si>
    <t>641703828</t>
  </si>
  <si>
    <t>210204105</t>
  </si>
  <si>
    <t>Výložník oceľový dvojramenný - do hmotn.70 kg</t>
  </si>
  <si>
    <t>-1992939637</t>
  </si>
  <si>
    <t>3160301600a</t>
  </si>
  <si>
    <t>602093041</t>
  </si>
  <si>
    <t>210204105-D</t>
  </si>
  <si>
    <t>Demontáž - Výložník oceľový dvojramenný - do hmotn.70 kg</t>
  </si>
  <si>
    <t>-474766832</t>
  </si>
  <si>
    <t>2102200</t>
  </si>
  <si>
    <t>Uzemnenie  všetkých dočasných oplotení - komplet D+M a DM</t>
  </si>
  <si>
    <t>112432375</t>
  </si>
  <si>
    <t>2108100538</t>
  </si>
  <si>
    <t>Montáž prenosnej  staveništnej elektrickej rozvodnej skrine</t>
  </si>
  <si>
    <t>-219101930</t>
  </si>
  <si>
    <t>21081005381c</t>
  </si>
  <si>
    <t>673673278</t>
  </si>
  <si>
    <t>2108100539</t>
  </si>
  <si>
    <t>Demontáž prenosnej  staveništnej elektrickej rozvodnej skrine</t>
  </si>
  <si>
    <t>-648419490</t>
  </si>
  <si>
    <t>210810060</t>
  </si>
  <si>
    <t>Kábel medený silový uložený pevne 1-CYKY 0,6/1 kV 4x25</t>
  </si>
  <si>
    <t>954522652</t>
  </si>
  <si>
    <t>341110006100</t>
  </si>
  <si>
    <t>Kábel medený 1-CYKY 4x25 mm2</t>
  </si>
  <si>
    <t>272641475</t>
  </si>
  <si>
    <t>210810060-D</t>
  </si>
  <si>
    <t>Demontáž - Kábel medený silový uložený pevne 1-CYKY 0,6/1 kV 4x25</t>
  </si>
  <si>
    <t>1190308005</t>
  </si>
  <si>
    <t>210902110</t>
  </si>
  <si>
    <t>Kábel hliníkový silový uložený pevne 1-AYKY 0,6/1 kV 3x120+70</t>
  </si>
  <si>
    <t>-2071986883</t>
  </si>
  <si>
    <t>341110030100</t>
  </si>
  <si>
    <t>Kábel hliníkový 1-AYKY 3x120+70 mm2</t>
  </si>
  <si>
    <t>-636220647</t>
  </si>
  <si>
    <t>210902110-D</t>
  </si>
  <si>
    <t>Demontáž - Kábel hliníkový silový uložený pevne 1-AYKY 0,6/1 kV 3x120+70</t>
  </si>
  <si>
    <t>-1348659095</t>
  </si>
  <si>
    <t>43-M</t>
  </si>
  <si>
    <t>Montáž oceľových konštrukcií</t>
  </si>
  <si>
    <t>4307112023</t>
  </si>
  <si>
    <t>D+M Dočasná platňa pre prechod ocelová 3,0x2,0x0,015m</t>
  </si>
  <si>
    <t>373863317</t>
  </si>
  <si>
    <t>povHK - Projekt organizácie výstavby pre bloky H, K</t>
  </si>
  <si>
    <t>Prenájom mobilnej bunky ako kancelárie 1ks na 10 týždňov</t>
  </si>
  <si>
    <t>Prenájom mobilneho chemického WC 1ks na 10 týždňov</t>
  </si>
  <si>
    <t>Prenájom mobilnej bunky ako šatne 1ks na 10 týždňov</t>
  </si>
  <si>
    <t>Prenájom IBC kontajnera na vodu 1ks na 10 týždňov</t>
  </si>
  <si>
    <t>Prenájom  mobilného oplotenia ( panel mob. opl. 3,45x2,45m, drôtená výplň, vzpry, pätky, vrátane svoriek a podružného materiálu),  prenájom dlžky 41 m na dobu 10 týždňov</t>
  </si>
  <si>
    <t>Prenájom Brána š. 4,5x2,0m z oplotenia prenosného economi (vrátane pántov, reťaze a vysiaceho zámku), 1 ks na dobu 10 týždňov</t>
  </si>
  <si>
    <t>Prenájom Brána š. 1,1x2,0m z oplotenia prenosného economi (vrátane pántov, reťaze a vysiaceho zámku), 1 ks na dobu 10 týždňov</t>
  </si>
  <si>
    <t>-1784071894</t>
  </si>
  <si>
    <t>-1968494183</t>
  </si>
  <si>
    <t>Prenájom - Svietidlo    širokožiariaci reflektor GPK 100 WB, alebo ekvivalent, 4 ks  na 10 týždňov</t>
  </si>
  <si>
    <t>Prenájom - Stožiar ocelový 12, alebo ekvivalent, 2 ks na 10 týždňov</t>
  </si>
  <si>
    <t>Prenájom - Výložník V1 2000 základný náter, 4 ks na 10 týždňov</t>
  </si>
  <si>
    <t>Prenájom  staveništnej elektrickej rozvodnej skrine (2ks na 10 týždňov)</t>
  </si>
  <si>
    <t>Projektové práce - stavebná časť (stavebné objekty vrátane ich technického vybavenia). náklady na dopracovanie dokumentácie pre realizáciu stavby a náklady na  dokumentáciu skutočného zhotovenia stavby</t>
  </si>
  <si>
    <t xml:space="preserve">Zárubňa oceľová CgU šxvxhr 700x1970x100 mm </t>
  </si>
  <si>
    <t>Murivo nosné (m3) z tvárnic napr.YTONG Statik hr. 200 mm P4-550, na MVC a maltu YTONG (200x249x599) alebo ekvivalent</t>
  </si>
  <si>
    <t>Zamurovanie otvorov plochy od 0,25 do 1 m2 tvárnicami napr.YTONG (200x599x249) alebo ekvivalent</t>
  </si>
  <si>
    <t>Hlavica termostatická napr.HERZ-DESIGN - 1923006 alebo ekvivalent</t>
  </si>
  <si>
    <t>Ventil napr.HERZ-TS-90, priamy 1/2"- 1772391 alebo ekvivalent</t>
  </si>
  <si>
    <t>Ventil spiatočkový napr.HERZ-RL-5, priamy 1/2"- 1392301 alebo ekvivalent</t>
  </si>
  <si>
    <t>Držiak napr.KORAD alebo ekvivalent</t>
  </si>
  <si>
    <t>Montáž vyhr. telies oc.doskové dvojité bez odvzd. Napr.KORAD-21K Hdo600/Ldo2000mm alebo ekvivalent</t>
  </si>
  <si>
    <t>Montáž vyhr. telies oc.doskové dvojité bez odvzd. napr.KORAD-22K Hdo600/Ldo2000mm alebo ekvivalent</t>
  </si>
  <si>
    <t>Teleso vyh.doskové dvojité s 1xkonverkt. typ 21K s krytmi H600 L700 Korad P90 alebo ekvivalent</t>
  </si>
  <si>
    <t>Teleso vyh.doskové dvojité s 2xkonverkt. typ 22K s krytmi H600 L1000 Korad P90 alebo ekvivalent</t>
  </si>
  <si>
    <t>Montáž kúpeľňového vykurov.rebríka dl. do 2000 mm</t>
  </si>
  <si>
    <t>Kľučka dverová a rozeta 2x, nehrdzavejúca oceľ, povrch nerez brúsený,napr.ROSTEX R4/O Bravo, Kovanie- kľučka-kľučka. pevný zámok zo strany spŕch</t>
  </si>
  <si>
    <t>Dodávka a montáž elektricky ovládaného odvodného tanierového ventilu (d=125 mm), fa Elektrodesign; typ VEL-12-4 , Odvod vzduchu max = 100 m3 / hod, El. pripojenie: 24 V / 0,005 kW, vrátane montážneho rámiku VLZ 06-125 rám. pre VEL12-4-0 alebo ekvivalent</t>
  </si>
  <si>
    <t>Dodávka a montáž elektronického hygrostatu, fa. Elektrodesign; typ HIG 2, elektrické pripojenie: 230V/50Hz; pracovný rozsah RH 60-90% alebo ekvivalent</t>
  </si>
  <si>
    <t>Dodávka a montáž transformátora pre elektricky ovládaný tanierový ventil, fa. Elektrodesign; typ CTB/4-800/250 ECOWATT PLUS alebo ekvivalent</t>
  </si>
  <si>
    <t>Dodávka a montáž odvodného ventilátora do kruhového potrubia; s EC motorom fa. Elektrodesign; typ RM 160 ECOWATT; odvod vzduchu = 300m3/hod, elektrické pripojenie 230V/0,109kW/0,8A, hmotnosť 5kg vrátane prísdlušenstva 2x rýchlospínacia spona VBM 160 ED, 1 alebo ekvivalent</t>
  </si>
  <si>
    <t>Dodávka a montáž tlmiča hluku do kruhového potrubia, D=160mm/dl=600mm, fa. Elektrodesign; typ MAA160/600ED alebo ekvivalent</t>
  </si>
  <si>
    <t>Dodávka a montáž elektricky ovládaného odvodného tanierového ventilu (d=125 mm), fa Elektrodesign; typ VEL-12-4 , Odvod vzduchu max = 100 m3 / hod, El. pripojenie: 24 V / 0,005 kW, vrátane montážneho rámiku VLZ 06-125 rám. pre VEL12-4-0, vrátane transformátora pre elektricky ovládaný tanierový ventil, fa. Elektrodesign; typ CTE 24/5W alebo ekvivalent</t>
  </si>
  <si>
    <t>Dodávka a montáž strešného odvodného ventilátora, fa. Elektrodesign; typ CTB/4-800/250 ECOWATT PLUS; odvod vzduchu max=840m3/hod, elektrické prepojenie 230V/0,045kV/0,32A, hmotnosť: 8,5kg; systém riadenia PROSYS ECOWATT alebo ekvivalent</t>
  </si>
  <si>
    <t>Dodávka a montáž transformátora pre elektricky ovládaný tanierový ventil, fa. Elektrodesign; typ CTE24/5W, elektrické prepojenie 230V/50Hz, alebo ekvivalent</t>
  </si>
  <si>
    <t>Dodávka a montáž malého axiálneho ventilátora; fa. Elektrodesign, typ EDM 100 CHZ IP40, odovod vzduchu max=90m3/hod,m spotreba energie 230V/0,03kW, prevedenie s nastaviteľným hygrostatom a uatomatickou elektrickou spätnou klapkou alebo ekvivalent</t>
  </si>
  <si>
    <t>Dodávka a montáž strešnej výfukovej hlavice D=100mm, fa. Elektrodesign, typ VHO 100 alebo ekvivalent</t>
  </si>
  <si>
    <t>Svietidlo núdzové autonómne 1 h, LED, núdzovo svietiace (SE), prisadené, teleso: polykabonát, optika: symetrická, difúzor: polykarbonát, piktogram, AC/DC 250V, 7,5 W, 250 lm, IP65 - Ref. typ: BEGHELLI SPA 19290 F65LED + 19044 Piktogramy alebo ekvivalent</t>
  </si>
  <si>
    <t>Svietidlo interiérové, LED, stropné/nástenné s pohybovým senzorom, okrúhle, cca Ø380 mm, teleso: polykarbonát, difúzor: opálový polykarb., AC 230V/50Hz, 24 W, 1920 lm, 4000 K, CRI 80+, IP44,  - Ref. typ: Beghelli SpA 75337 FULL MOON OPAL TUTTOSCH 24W 4K alebo ekvivalent</t>
  </si>
  <si>
    <t>Svietidlo interiérové, LED, stropné/nástenné, okrúhle, cca Ø330 mm, teleso: polykarbonát, difúzor: polykarbonát, AC 230V/50Hz, 24 W, 2280 lm, 4000 K, CRI 80+, IP54,  - Ref. typ: Beghelli-Elplast A44-10160CM Lunako LED Round IP54 alebo ekvivalent</t>
  </si>
  <si>
    <t>D+M - svietidlo interiérové, LED panel, prisadené s adaptérom, štvorcové, cca 600 x 600 mm, teleso: hliníkový rámček, difúzor: opálový PMMA, AC 230V/50Hz, 36 W, 4000 lm, 4000 K, CRI 90+, IP20/40, životnosť 65 000 hod. L80 B20 - Ref. typ: Beghelli SpA 4010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</si>
</sst>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8" fillId="3" borderId="22" xfId="0" applyFont="1" applyFill="1" applyBorder="1" applyAlignment="1" applyProtection="1">
      <alignment horizontal="left"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zoomScale="70" zoomScaleNormal="70" workbookViewId="0">
      <selection activeCell="J96" sqref="J96:AF96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 x14ac:dyDescent="0.2">
      <c r="B5" s="17"/>
      <c r="D5" s="21" t="s">
        <v>12</v>
      </c>
      <c r="K5" s="221" t="s">
        <v>13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17"/>
      <c r="BE5" s="218" t="s">
        <v>14</v>
      </c>
      <c r="BS5" s="14" t="s">
        <v>6</v>
      </c>
    </row>
    <row r="6" spans="1:74" s="1" customFormat="1" ht="36.950000000000003" customHeight="1" x14ac:dyDescent="0.2">
      <c r="B6" s="17"/>
      <c r="D6" s="23" t="s">
        <v>15</v>
      </c>
      <c r="K6" s="222" t="s">
        <v>16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17"/>
      <c r="BE6" s="219"/>
      <c r="BS6" s="14" t="s">
        <v>6</v>
      </c>
    </row>
    <row r="7" spans="1:74" s="1" customFormat="1" ht="12" customHeight="1" x14ac:dyDescent="0.2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19"/>
      <c r="BS7" s="14" t="s">
        <v>6</v>
      </c>
    </row>
    <row r="8" spans="1:74" s="1" customFormat="1" ht="12" customHeight="1" x14ac:dyDescent="0.2">
      <c r="B8" s="17"/>
      <c r="D8" s="24" t="s">
        <v>19</v>
      </c>
      <c r="K8" s="22" t="s">
        <v>20</v>
      </c>
      <c r="AK8" s="24" t="s">
        <v>21</v>
      </c>
      <c r="AN8" s="171">
        <v>44270</v>
      </c>
      <c r="AR8" s="17"/>
      <c r="BE8" s="219"/>
      <c r="BS8" s="14" t="s">
        <v>6</v>
      </c>
    </row>
    <row r="9" spans="1:74" s="1" customFormat="1" ht="14.45" customHeight="1" x14ac:dyDescent="0.2">
      <c r="B9" s="17"/>
      <c r="AR9" s="17"/>
      <c r="BE9" s="219"/>
      <c r="BS9" s="14" t="s">
        <v>6</v>
      </c>
    </row>
    <row r="10" spans="1:74" s="1" customFormat="1" ht="12" customHeight="1" x14ac:dyDescent="0.2">
      <c r="B10" s="17"/>
      <c r="D10" s="24" t="s">
        <v>22</v>
      </c>
      <c r="AK10" s="24" t="s">
        <v>23</v>
      </c>
      <c r="AN10" s="22" t="s">
        <v>1</v>
      </c>
      <c r="AR10" s="17"/>
      <c r="BE10" s="219"/>
      <c r="BS10" s="14" t="s">
        <v>6</v>
      </c>
    </row>
    <row r="11" spans="1:74" s="1" customFormat="1" ht="18.399999999999999" customHeight="1" x14ac:dyDescent="0.2">
      <c r="B11" s="17"/>
      <c r="E11" s="22" t="s">
        <v>24</v>
      </c>
      <c r="AK11" s="24" t="s">
        <v>25</v>
      </c>
      <c r="AN11" s="22" t="s">
        <v>1</v>
      </c>
      <c r="AR11" s="17"/>
      <c r="BE11" s="219"/>
      <c r="BS11" s="14" t="s">
        <v>6</v>
      </c>
    </row>
    <row r="12" spans="1:74" s="1" customFormat="1" ht="6.95" customHeight="1" x14ac:dyDescent="0.2">
      <c r="B12" s="17"/>
      <c r="AR12" s="17"/>
      <c r="BE12" s="219"/>
      <c r="BS12" s="14" t="s">
        <v>6</v>
      </c>
    </row>
    <row r="13" spans="1:74" s="1" customFormat="1" ht="12" customHeight="1" x14ac:dyDescent="0.2">
      <c r="B13" s="17"/>
      <c r="D13" s="24" t="s">
        <v>26</v>
      </c>
      <c r="AK13" s="24" t="s">
        <v>23</v>
      </c>
      <c r="AN13" s="26" t="s">
        <v>27</v>
      </c>
      <c r="AR13" s="17"/>
      <c r="BE13" s="219"/>
      <c r="BS13" s="14" t="s">
        <v>6</v>
      </c>
    </row>
    <row r="14" spans="1:74" ht="12.75" x14ac:dyDescent="0.2">
      <c r="B14" s="17"/>
      <c r="E14" s="223" t="s">
        <v>27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4" t="s">
        <v>25</v>
      </c>
      <c r="AN14" s="26" t="s">
        <v>27</v>
      </c>
      <c r="AR14" s="17"/>
      <c r="BE14" s="219"/>
      <c r="BS14" s="14" t="s">
        <v>6</v>
      </c>
    </row>
    <row r="15" spans="1:74" s="1" customFormat="1" ht="6.95" customHeight="1" x14ac:dyDescent="0.2">
      <c r="B15" s="17"/>
      <c r="AR15" s="17"/>
      <c r="BE15" s="219"/>
      <c r="BS15" s="14" t="s">
        <v>3</v>
      </c>
    </row>
    <row r="16" spans="1:74" s="1" customFormat="1" ht="12" customHeight="1" x14ac:dyDescent="0.2">
      <c r="B16" s="17"/>
      <c r="D16" s="24" t="s">
        <v>28</v>
      </c>
      <c r="AK16" s="24" t="s">
        <v>23</v>
      </c>
      <c r="AN16" s="22" t="s">
        <v>1</v>
      </c>
      <c r="AR16" s="17"/>
      <c r="BE16" s="219"/>
      <c r="BS16" s="14" t="s">
        <v>3</v>
      </c>
    </row>
    <row r="17" spans="1:71" s="1" customFormat="1" ht="18.399999999999999" customHeight="1" x14ac:dyDescent="0.2">
      <c r="B17" s="17"/>
      <c r="E17" s="22" t="s">
        <v>29</v>
      </c>
      <c r="AK17" s="24" t="s">
        <v>25</v>
      </c>
      <c r="AN17" s="22" t="s">
        <v>1</v>
      </c>
      <c r="AR17" s="17"/>
      <c r="BE17" s="219"/>
      <c r="BS17" s="14" t="s">
        <v>30</v>
      </c>
    </row>
    <row r="18" spans="1:71" s="1" customFormat="1" ht="6.95" customHeight="1" x14ac:dyDescent="0.2">
      <c r="B18" s="17"/>
      <c r="AR18" s="17"/>
      <c r="BE18" s="219"/>
      <c r="BS18" s="14" t="s">
        <v>6</v>
      </c>
    </row>
    <row r="19" spans="1:71" s="1" customFormat="1" ht="12" customHeight="1" x14ac:dyDescent="0.2">
      <c r="B19" s="17"/>
      <c r="D19" s="24" t="s">
        <v>31</v>
      </c>
      <c r="AK19" s="24" t="s">
        <v>23</v>
      </c>
      <c r="AN19" s="22" t="s">
        <v>1</v>
      </c>
      <c r="AR19" s="17"/>
      <c r="BE19" s="219"/>
      <c r="BS19" s="14" t="s">
        <v>6</v>
      </c>
    </row>
    <row r="20" spans="1:71" s="1" customFormat="1" ht="18.399999999999999" customHeight="1" x14ac:dyDescent="0.2">
      <c r="B20" s="17"/>
      <c r="E20" s="22" t="s">
        <v>32</v>
      </c>
      <c r="AK20" s="24" t="s">
        <v>25</v>
      </c>
      <c r="AN20" s="22" t="s">
        <v>1</v>
      </c>
      <c r="AR20" s="17"/>
      <c r="BE20" s="219"/>
      <c r="BS20" s="14" t="s">
        <v>30</v>
      </c>
    </row>
    <row r="21" spans="1:71" s="1" customFormat="1" ht="6.95" customHeight="1" x14ac:dyDescent="0.2">
      <c r="B21" s="17"/>
      <c r="AR21" s="17"/>
      <c r="BE21" s="219"/>
    </row>
    <row r="22" spans="1:71" s="1" customFormat="1" ht="12" customHeight="1" x14ac:dyDescent="0.2">
      <c r="B22" s="17"/>
      <c r="D22" s="24" t="s">
        <v>33</v>
      </c>
      <c r="AR22" s="17"/>
      <c r="BE22" s="219"/>
    </row>
    <row r="23" spans="1:71" s="1" customFormat="1" ht="16.5" customHeight="1" x14ac:dyDescent="0.2">
      <c r="B23" s="17"/>
      <c r="E23" s="225" t="s">
        <v>1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R23" s="17"/>
      <c r="BE23" s="219"/>
    </row>
    <row r="24" spans="1:71" s="1" customFormat="1" ht="6.95" customHeight="1" x14ac:dyDescent="0.2">
      <c r="B24" s="17"/>
      <c r="AR24" s="17"/>
      <c r="BE24" s="219"/>
    </row>
    <row r="25" spans="1:71" s="1" customFormat="1" ht="6.95" customHeight="1" x14ac:dyDescent="0.2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9"/>
    </row>
    <row r="26" spans="1:71" s="2" customFormat="1" ht="25.9" customHeight="1" x14ac:dyDescent="0.2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9">
        <f>ROUND(AG94,2)</f>
        <v>0</v>
      </c>
      <c r="AL26" s="210"/>
      <c r="AM26" s="210"/>
      <c r="AN26" s="210"/>
      <c r="AO26" s="210"/>
      <c r="AP26" s="29"/>
      <c r="AQ26" s="29"/>
      <c r="AR26" s="30"/>
      <c r="BE26" s="219"/>
    </row>
    <row r="27" spans="1:7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9"/>
    </row>
    <row r="28" spans="1:71" s="2" customFormat="1" ht="12.75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1" t="s">
        <v>35</v>
      </c>
      <c r="M28" s="211"/>
      <c r="N28" s="211"/>
      <c r="O28" s="211"/>
      <c r="P28" s="211"/>
      <c r="Q28" s="29"/>
      <c r="R28" s="29"/>
      <c r="S28" s="29"/>
      <c r="T28" s="29"/>
      <c r="U28" s="29"/>
      <c r="V28" s="29"/>
      <c r="W28" s="211" t="s">
        <v>36</v>
      </c>
      <c r="X28" s="211"/>
      <c r="Y28" s="211"/>
      <c r="Z28" s="211"/>
      <c r="AA28" s="211"/>
      <c r="AB28" s="211"/>
      <c r="AC28" s="211"/>
      <c r="AD28" s="211"/>
      <c r="AE28" s="211"/>
      <c r="AF28" s="29"/>
      <c r="AG28" s="29"/>
      <c r="AH28" s="29"/>
      <c r="AI28" s="29"/>
      <c r="AJ28" s="29"/>
      <c r="AK28" s="211" t="s">
        <v>37</v>
      </c>
      <c r="AL28" s="211"/>
      <c r="AM28" s="211"/>
      <c r="AN28" s="211"/>
      <c r="AO28" s="211"/>
      <c r="AP28" s="29"/>
      <c r="AQ28" s="29"/>
      <c r="AR28" s="30"/>
      <c r="BE28" s="219"/>
    </row>
    <row r="29" spans="1:71" s="3" customFormat="1" ht="14.45" customHeight="1" x14ac:dyDescent="0.2">
      <c r="B29" s="34"/>
      <c r="D29" s="24" t="s">
        <v>38</v>
      </c>
      <c r="F29" s="24" t="s">
        <v>39</v>
      </c>
      <c r="L29" s="203">
        <v>0.2</v>
      </c>
      <c r="M29" s="202"/>
      <c r="N29" s="202"/>
      <c r="O29" s="202"/>
      <c r="P29" s="202"/>
      <c r="W29" s="201">
        <f>ROUND(AZ94, 2)</f>
        <v>0</v>
      </c>
      <c r="X29" s="202"/>
      <c r="Y29" s="202"/>
      <c r="Z29" s="202"/>
      <c r="AA29" s="202"/>
      <c r="AB29" s="202"/>
      <c r="AC29" s="202"/>
      <c r="AD29" s="202"/>
      <c r="AE29" s="202"/>
      <c r="AK29" s="201">
        <f>ROUND(AV94, 2)</f>
        <v>0</v>
      </c>
      <c r="AL29" s="202"/>
      <c r="AM29" s="202"/>
      <c r="AN29" s="202"/>
      <c r="AO29" s="202"/>
      <c r="AR29" s="34"/>
      <c r="BE29" s="220"/>
    </row>
    <row r="30" spans="1:71" s="3" customFormat="1" ht="14.45" customHeight="1" x14ac:dyDescent="0.2">
      <c r="B30" s="34"/>
      <c r="F30" s="24" t="s">
        <v>40</v>
      </c>
      <c r="L30" s="203">
        <v>0.2</v>
      </c>
      <c r="M30" s="202"/>
      <c r="N30" s="202"/>
      <c r="O30" s="202"/>
      <c r="P30" s="202"/>
      <c r="W30" s="201">
        <f>ROUND(BA94, 2)</f>
        <v>0</v>
      </c>
      <c r="X30" s="202"/>
      <c r="Y30" s="202"/>
      <c r="Z30" s="202"/>
      <c r="AA30" s="202"/>
      <c r="AB30" s="202"/>
      <c r="AC30" s="202"/>
      <c r="AD30" s="202"/>
      <c r="AE30" s="202"/>
      <c r="AK30" s="201">
        <f>ROUND(AW94, 2)</f>
        <v>0</v>
      </c>
      <c r="AL30" s="202"/>
      <c r="AM30" s="202"/>
      <c r="AN30" s="202"/>
      <c r="AO30" s="202"/>
      <c r="AR30" s="34"/>
      <c r="BE30" s="220"/>
    </row>
    <row r="31" spans="1:71" s="3" customFormat="1" ht="14.45" hidden="1" customHeight="1" x14ac:dyDescent="0.2">
      <c r="B31" s="34"/>
      <c r="F31" s="24" t="s">
        <v>41</v>
      </c>
      <c r="L31" s="203">
        <v>0.2</v>
      </c>
      <c r="M31" s="202"/>
      <c r="N31" s="202"/>
      <c r="O31" s="202"/>
      <c r="P31" s="202"/>
      <c r="W31" s="201">
        <f>ROUND(BB94, 2)</f>
        <v>0</v>
      </c>
      <c r="X31" s="202"/>
      <c r="Y31" s="202"/>
      <c r="Z31" s="202"/>
      <c r="AA31" s="202"/>
      <c r="AB31" s="202"/>
      <c r="AC31" s="202"/>
      <c r="AD31" s="202"/>
      <c r="AE31" s="202"/>
      <c r="AK31" s="201">
        <v>0</v>
      </c>
      <c r="AL31" s="202"/>
      <c r="AM31" s="202"/>
      <c r="AN31" s="202"/>
      <c r="AO31" s="202"/>
      <c r="AR31" s="34"/>
      <c r="BE31" s="220"/>
    </row>
    <row r="32" spans="1:71" s="3" customFormat="1" ht="14.45" hidden="1" customHeight="1" x14ac:dyDescent="0.2">
      <c r="B32" s="34"/>
      <c r="F32" s="24" t="s">
        <v>42</v>
      </c>
      <c r="L32" s="203">
        <v>0.2</v>
      </c>
      <c r="M32" s="202"/>
      <c r="N32" s="202"/>
      <c r="O32" s="202"/>
      <c r="P32" s="202"/>
      <c r="W32" s="201">
        <f>ROUND(BC94, 2)</f>
        <v>0</v>
      </c>
      <c r="X32" s="202"/>
      <c r="Y32" s="202"/>
      <c r="Z32" s="202"/>
      <c r="AA32" s="202"/>
      <c r="AB32" s="202"/>
      <c r="AC32" s="202"/>
      <c r="AD32" s="202"/>
      <c r="AE32" s="202"/>
      <c r="AK32" s="201">
        <v>0</v>
      </c>
      <c r="AL32" s="202"/>
      <c r="AM32" s="202"/>
      <c r="AN32" s="202"/>
      <c r="AO32" s="202"/>
      <c r="AR32" s="34"/>
      <c r="BE32" s="220"/>
    </row>
    <row r="33" spans="1:57" s="3" customFormat="1" ht="14.45" hidden="1" customHeight="1" x14ac:dyDescent="0.2">
      <c r="B33" s="34"/>
      <c r="F33" s="24" t="s">
        <v>43</v>
      </c>
      <c r="L33" s="203">
        <v>0</v>
      </c>
      <c r="M33" s="202"/>
      <c r="N33" s="202"/>
      <c r="O33" s="202"/>
      <c r="P33" s="202"/>
      <c r="W33" s="201">
        <f>ROUND(BD94, 2)</f>
        <v>0</v>
      </c>
      <c r="X33" s="202"/>
      <c r="Y33" s="202"/>
      <c r="Z33" s="202"/>
      <c r="AA33" s="202"/>
      <c r="AB33" s="202"/>
      <c r="AC33" s="202"/>
      <c r="AD33" s="202"/>
      <c r="AE33" s="202"/>
      <c r="AK33" s="201">
        <v>0</v>
      </c>
      <c r="AL33" s="202"/>
      <c r="AM33" s="202"/>
      <c r="AN33" s="202"/>
      <c r="AO33" s="202"/>
      <c r="AR33" s="34"/>
      <c r="BE33" s="220"/>
    </row>
    <row r="34" spans="1:57" s="2" customFormat="1" ht="6.95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9"/>
    </row>
    <row r="35" spans="1:57" s="2" customFormat="1" ht="25.9" customHeight="1" x14ac:dyDescent="0.2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217" t="s">
        <v>46</v>
      </c>
      <c r="Y35" s="215"/>
      <c r="Z35" s="215"/>
      <c r="AA35" s="215"/>
      <c r="AB35" s="215"/>
      <c r="AC35" s="37"/>
      <c r="AD35" s="37"/>
      <c r="AE35" s="37"/>
      <c r="AF35" s="37"/>
      <c r="AG35" s="37"/>
      <c r="AH35" s="37"/>
      <c r="AI35" s="37"/>
      <c r="AJ35" s="37"/>
      <c r="AK35" s="214">
        <f>SUM(AK26:AK33)</f>
        <v>0</v>
      </c>
      <c r="AL35" s="215"/>
      <c r="AM35" s="215"/>
      <c r="AN35" s="215"/>
      <c r="AO35" s="216"/>
      <c r="AP35" s="35"/>
      <c r="AQ35" s="35"/>
      <c r="AR35" s="30"/>
      <c r="BE35" s="29"/>
    </row>
    <row r="36" spans="1:57" s="2" customFormat="1" ht="6.9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 x14ac:dyDescent="0.2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 x14ac:dyDescent="0.2">
      <c r="B84" s="48"/>
      <c r="C84" s="24" t="s">
        <v>12</v>
      </c>
      <c r="L84" s="4" t="str">
        <f>K5</f>
        <v>21050</v>
      </c>
      <c r="AR84" s="48"/>
    </row>
    <row r="85" spans="1:91" s="5" customFormat="1" ht="36.950000000000003" customHeight="1" x14ac:dyDescent="0.2">
      <c r="B85" s="49"/>
      <c r="C85" s="50" t="s">
        <v>15</v>
      </c>
      <c r="L85" s="204" t="str">
        <f>K6</f>
        <v>Rekonštrukcia sociálnych jadier na atriových domoch, bloky B, H a K</v>
      </c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R85" s="49"/>
    </row>
    <row r="86" spans="1:91" s="2" customFormat="1" ht="6.9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 x14ac:dyDescent="0.2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Bratislava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06">
        <f>IF(AN8= "","",AN8)</f>
        <v>44270</v>
      </c>
      <c r="AN87" s="206"/>
      <c r="AO87" s="29"/>
      <c r="AP87" s="29"/>
      <c r="AQ87" s="29"/>
      <c r="AR87" s="30"/>
      <c r="BE87" s="29"/>
    </row>
    <row r="88" spans="1:91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 x14ac:dyDescent="0.2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UK v Bratislave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94" t="str">
        <f>IF(E17="","",E17)</f>
        <v>VM PROJEKT, s.r.o.</v>
      </c>
      <c r="AN89" s="195"/>
      <c r="AO89" s="195"/>
      <c r="AP89" s="195"/>
      <c r="AQ89" s="29"/>
      <c r="AR89" s="30"/>
      <c r="AS89" s="190" t="s">
        <v>54</v>
      </c>
      <c r="AT89" s="191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 x14ac:dyDescent="0.2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94" t="str">
        <f>IF(E20="","",E20)</f>
        <v>Ing Peter Lukačovič</v>
      </c>
      <c r="AN90" s="195"/>
      <c r="AO90" s="195"/>
      <c r="AP90" s="195"/>
      <c r="AQ90" s="29"/>
      <c r="AR90" s="30"/>
      <c r="AS90" s="192"/>
      <c r="AT90" s="193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2"/>
      <c r="AT91" s="193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 x14ac:dyDescent="0.2">
      <c r="A92" s="29"/>
      <c r="B92" s="30"/>
      <c r="C92" s="196" t="s">
        <v>55</v>
      </c>
      <c r="D92" s="197"/>
      <c r="E92" s="197"/>
      <c r="F92" s="197"/>
      <c r="G92" s="197"/>
      <c r="H92" s="57"/>
      <c r="I92" s="199" t="s">
        <v>56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8" t="s">
        <v>57</v>
      </c>
      <c r="AH92" s="197"/>
      <c r="AI92" s="197"/>
      <c r="AJ92" s="197"/>
      <c r="AK92" s="197"/>
      <c r="AL92" s="197"/>
      <c r="AM92" s="197"/>
      <c r="AN92" s="199" t="s">
        <v>58</v>
      </c>
      <c r="AO92" s="197"/>
      <c r="AP92" s="200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91" s="2" customFormat="1" ht="10.9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 x14ac:dyDescent="0.2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7">
        <f>ROUND(SUM(AG95:AG97),2)</f>
        <v>0</v>
      </c>
      <c r="AH94" s="207"/>
      <c r="AI94" s="207"/>
      <c r="AJ94" s="207"/>
      <c r="AK94" s="207"/>
      <c r="AL94" s="207"/>
      <c r="AM94" s="207"/>
      <c r="AN94" s="208">
        <f t="shared" ref="AN94:AN97" si="0">SUM(AG94,AT94)</f>
        <v>0</v>
      </c>
      <c r="AO94" s="208"/>
      <c r="AP94" s="208"/>
      <c r="AQ94" s="69" t="s">
        <v>1</v>
      </c>
      <c r="AR94" s="65"/>
      <c r="AS94" s="70">
        <f>ROUND(SUM(AS95:AS97),2)</f>
        <v>0</v>
      </c>
      <c r="AT94" s="71">
        <f t="shared" ref="AT94:AT97" si="1">ROUND(SUM(AV94:AW94),2)</f>
        <v>0</v>
      </c>
      <c r="AU94" s="72">
        <f>ROUND(SUM(AU95:AU97),5)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ROUND(SUM(AZ95:AZ97),2)</f>
        <v>0</v>
      </c>
      <c r="BA94" s="71">
        <f>ROUND(SUM(BA95:BA97),2)</f>
        <v>0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73</v>
      </c>
      <c r="BT94" s="74" t="s">
        <v>74</v>
      </c>
      <c r="BU94" s="75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1" s="7" customFormat="1" ht="16.5" customHeight="1" x14ac:dyDescent="0.2">
      <c r="A95" s="76" t="s">
        <v>78</v>
      </c>
      <c r="B95" s="77"/>
      <c r="C95" s="78"/>
      <c r="D95" s="187" t="s">
        <v>81</v>
      </c>
      <c r="E95" s="187"/>
      <c r="F95" s="187"/>
      <c r="G95" s="187"/>
      <c r="H95" s="187"/>
      <c r="I95" s="79"/>
      <c r="J95" s="187" t="s">
        <v>82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8">
        <f>'SO02 - AD blok H'!J30</f>
        <v>0</v>
      </c>
      <c r="AH95" s="189"/>
      <c r="AI95" s="189"/>
      <c r="AJ95" s="189"/>
      <c r="AK95" s="189"/>
      <c r="AL95" s="189"/>
      <c r="AM95" s="189"/>
      <c r="AN95" s="188">
        <f t="shared" si="0"/>
        <v>0</v>
      </c>
      <c r="AO95" s="189"/>
      <c r="AP95" s="189"/>
      <c r="AQ95" s="80" t="s">
        <v>79</v>
      </c>
      <c r="AR95" s="77"/>
      <c r="AS95" s="81">
        <v>0</v>
      </c>
      <c r="AT95" s="82">
        <f t="shared" si="1"/>
        <v>0</v>
      </c>
      <c r="AU95" s="83">
        <f>'SO02 - AD blok H'!P151</f>
        <v>0</v>
      </c>
      <c r="AV95" s="82">
        <f>'SO02 - AD blok H'!J33</f>
        <v>0</v>
      </c>
      <c r="AW95" s="82">
        <f>'SO02 - AD blok H'!J34</f>
        <v>0</v>
      </c>
      <c r="AX95" s="82">
        <f>'SO02 - AD blok H'!J35</f>
        <v>0</v>
      </c>
      <c r="AY95" s="82">
        <f>'SO02 - AD blok H'!J36</f>
        <v>0</v>
      </c>
      <c r="AZ95" s="82">
        <f>'SO02 - AD blok H'!F33</f>
        <v>0</v>
      </c>
      <c r="BA95" s="82">
        <f>'SO02 - AD blok H'!F34</f>
        <v>0</v>
      </c>
      <c r="BB95" s="82">
        <f>'SO02 - AD blok H'!F35</f>
        <v>0</v>
      </c>
      <c r="BC95" s="82">
        <f>'SO02 - AD blok H'!F36</f>
        <v>0</v>
      </c>
      <c r="BD95" s="84">
        <f>'SO02 - AD blok H'!F37</f>
        <v>0</v>
      </c>
      <c r="BT95" s="85" t="s">
        <v>80</v>
      </c>
      <c r="BV95" s="85" t="s">
        <v>76</v>
      </c>
      <c r="BW95" s="85" t="s">
        <v>83</v>
      </c>
      <c r="BX95" s="85" t="s">
        <v>4</v>
      </c>
      <c r="CL95" s="85" t="s">
        <v>1</v>
      </c>
      <c r="CM95" s="85" t="s">
        <v>74</v>
      </c>
    </row>
    <row r="96" spans="1:91" s="7" customFormat="1" ht="16.5" customHeight="1" x14ac:dyDescent="0.2">
      <c r="A96" s="76" t="s">
        <v>78</v>
      </c>
      <c r="B96" s="77"/>
      <c r="C96" s="78"/>
      <c r="D96" s="187" t="s">
        <v>84</v>
      </c>
      <c r="E96" s="187"/>
      <c r="F96" s="187"/>
      <c r="G96" s="187"/>
      <c r="H96" s="187"/>
      <c r="I96" s="79"/>
      <c r="J96" s="187" t="s">
        <v>85</v>
      </c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8">
        <f>'SO03 - AD blok K'!J30</f>
        <v>0</v>
      </c>
      <c r="AH96" s="189"/>
      <c r="AI96" s="189"/>
      <c r="AJ96" s="189"/>
      <c r="AK96" s="189"/>
      <c r="AL96" s="189"/>
      <c r="AM96" s="189"/>
      <c r="AN96" s="188">
        <f t="shared" si="0"/>
        <v>0</v>
      </c>
      <c r="AO96" s="189"/>
      <c r="AP96" s="189"/>
      <c r="AQ96" s="80" t="s">
        <v>79</v>
      </c>
      <c r="AR96" s="77"/>
      <c r="AS96" s="81">
        <v>0</v>
      </c>
      <c r="AT96" s="82">
        <f t="shared" si="1"/>
        <v>0</v>
      </c>
      <c r="AU96" s="83">
        <f>'SO03 - AD blok K'!P147</f>
        <v>0</v>
      </c>
      <c r="AV96" s="82">
        <f>'SO03 - AD blok K'!J33</f>
        <v>0</v>
      </c>
      <c r="AW96" s="82">
        <f>'SO03 - AD blok K'!J34</f>
        <v>0</v>
      </c>
      <c r="AX96" s="82">
        <f>'SO03 - AD blok K'!J35</f>
        <v>0</v>
      </c>
      <c r="AY96" s="82">
        <f>'SO03 - AD blok K'!J36</f>
        <v>0</v>
      </c>
      <c r="AZ96" s="82">
        <f>'SO03 - AD blok K'!F33</f>
        <v>0</v>
      </c>
      <c r="BA96" s="82">
        <f>'SO03 - AD blok K'!F34</f>
        <v>0</v>
      </c>
      <c r="BB96" s="82">
        <f>'SO03 - AD blok K'!F35</f>
        <v>0</v>
      </c>
      <c r="BC96" s="82">
        <f>'SO03 - AD blok K'!F36</f>
        <v>0</v>
      </c>
      <c r="BD96" s="84">
        <f>'SO03 - AD blok K'!F37</f>
        <v>0</v>
      </c>
      <c r="BT96" s="85" t="s">
        <v>80</v>
      </c>
      <c r="BV96" s="85" t="s">
        <v>76</v>
      </c>
      <c r="BW96" s="85" t="s">
        <v>86</v>
      </c>
      <c r="BX96" s="85" t="s">
        <v>4</v>
      </c>
      <c r="CL96" s="85" t="s">
        <v>1</v>
      </c>
      <c r="CM96" s="85" t="s">
        <v>74</v>
      </c>
    </row>
    <row r="97" spans="1:91" s="7" customFormat="1" ht="24.75" customHeight="1" x14ac:dyDescent="0.2">
      <c r="A97" s="76" t="s">
        <v>78</v>
      </c>
      <c r="B97" s="77"/>
      <c r="C97" s="78"/>
      <c r="D97" s="187" t="s">
        <v>87</v>
      </c>
      <c r="E97" s="187"/>
      <c r="F97" s="187"/>
      <c r="G97" s="187"/>
      <c r="H97" s="187"/>
      <c r="I97" s="79"/>
      <c r="J97" s="187" t="s">
        <v>88</v>
      </c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8">
        <f>'povHK - Projekt organizác...'!J30</f>
        <v>0</v>
      </c>
      <c r="AH97" s="189"/>
      <c r="AI97" s="189"/>
      <c r="AJ97" s="189"/>
      <c r="AK97" s="189"/>
      <c r="AL97" s="189"/>
      <c r="AM97" s="189"/>
      <c r="AN97" s="188">
        <f t="shared" si="0"/>
        <v>0</v>
      </c>
      <c r="AO97" s="189"/>
      <c r="AP97" s="189"/>
      <c r="AQ97" s="80" t="s">
        <v>79</v>
      </c>
      <c r="AR97" s="77"/>
      <c r="AS97" s="86">
        <v>0</v>
      </c>
      <c r="AT97" s="87">
        <f t="shared" si="1"/>
        <v>0</v>
      </c>
      <c r="AU97" s="88">
        <f>'povHK - Projekt organizác...'!P126</f>
        <v>0</v>
      </c>
      <c r="AV97" s="87">
        <f>'povHK - Projekt organizác...'!J33</f>
        <v>0</v>
      </c>
      <c r="AW97" s="87">
        <f>'povHK - Projekt organizác...'!J34</f>
        <v>0</v>
      </c>
      <c r="AX97" s="87">
        <f>'povHK - Projekt organizác...'!J35</f>
        <v>0</v>
      </c>
      <c r="AY97" s="87">
        <f>'povHK - Projekt organizác...'!J36</f>
        <v>0</v>
      </c>
      <c r="AZ97" s="87">
        <f>'povHK - Projekt organizác...'!F33</f>
        <v>0</v>
      </c>
      <c r="BA97" s="87">
        <f>'povHK - Projekt organizác...'!F34</f>
        <v>0</v>
      </c>
      <c r="BB97" s="87">
        <f>'povHK - Projekt organizác...'!F35</f>
        <v>0</v>
      </c>
      <c r="BC97" s="87">
        <f>'povHK - Projekt organizác...'!F36</f>
        <v>0</v>
      </c>
      <c r="BD97" s="89">
        <f>'povHK - Projekt organizác...'!F37</f>
        <v>0</v>
      </c>
      <c r="BT97" s="85" t="s">
        <v>80</v>
      </c>
      <c r="BV97" s="85" t="s">
        <v>76</v>
      </c>
      <c r="BW97" s="85" t="s">
        <v>89</v>
      </c>
      <c r="BX97" s="85" t="s">
        <v>4</v>
      </c>
      <c r="CL97" s="85" t="s">
        <v>1</v>
      </c>
      <c r="CM97" s="85" t="s">
        <v>74</v>
      </c>
    </row>
    <row r="98" spans="1:91" s="2" customFormat="1" ht="30" customHeight="1" x14ac:dyDescent="0.2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91" s="2" customFormat="1" ht="6.95" customHeight="1" x14ac:dyDescent="0.2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5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J95:AF95"/>
    <mergeCell ref="L85:AO85"/>
    <mergeCell ref="AM87:AN87"/>
    <mergeCell ref="AM89:AP89"/>
    <mergeCell ref="AG94:AM94"/>
    <mergeCell ref="AN94:AP94"/>
    <mergeCell ref="AN96:AP96"/>
    <mergeCell ref="D96:H96"/>
    <mergeCell ref="J96:AF96"/>
    <mergeCell ref="AG96:AM96"/>
    <mergeCell ref="AN97:AP97"/>
    <mergeCell ref="AG97:AM97"/>
    <mergeCell ref="D97:H97"/>
    <mergeCell ref="J97:AF97"/>
    <mergeCell ref="D95:H95"/>
    <mergeCell ref="AG95:AM95"/>
    <mergeCell ref="AN95:AP95"/>
    <mergeCell ref="AS89:AT91"/>
    <mergeCell ref="AM90:AP90"/>
    <mergeCell ref="C92:G92"/>
    <mergeCell ref="AG92:AM92"/>
    <mergeCell ref="I92:AF92"/>
    <mergeCell ref="AN92:AP92"/>
  </mergeCells>
  <hyperlinks>
    <hyperlink ref="A95" location="'SO02 - AD blok H'!C2" display="/" xr:uid="{00000000-0004-0000-0000-000001000000}"/>
    <hyperlink ref="A96" location="'SO03 - AD blok K'!C2" display="/" xr:uid="{00000000-0004-0000-0000-000002000000}"/>
    <hyperlink ref="A97" location="'povHK - Projekt organizác...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98"/>
  <sheetViews>
    <sheetView showGridLines="0" zoomScale="80" zoomScaleNormal="80" workbookViewId="0">
      <selection activeCell="H523" sqref="H523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83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 x14ac:dyDescent="0.2">
      <c r="B4" s="17"/>
      <c r="D4" s="18" t="s">
        <v>90</v>
      </c>
      <c r="L4" s="17"/>
      <c r="M4" s="90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4" t="s">
        <v>15</v>
      </c>
      <c r="L6" s="17"/>
    </row>
    <row r="7" spans="1:46" s="1" customFormat="1" ht="26.25" customHeight="1" x14ac:dyDescent="0.2">
      <c r="B7" s="17"/>
      <c r="E7" s="227" t="str">
        <f>'Rekapitulácia stavby'!K6</f>
        <v>Rekonštrukcia sociálnych jadier na atriových domoch, bloky B, H a K</v>
      </c>
      <c r="F7" s="228"/>
      <c r="G7" s="228"/>
      <c r="H7" s="228"/>
      <c r="L7" s="17"/>
    </row>
    <row r="8" spans="1:46" s="2" customFormat="1" ht="12" customHeight="1" x14ac:dyDescent="0.2">
      <c r="A8" s="29"/>
      <c r="B8" s="30"/>
      <c r="C8" s="29"/>
      <c r="D8" s="24" t="s">
        <v>91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04" t="s">
        <v>1322</v>
      </c>
      <c r="F9" s="226"/>
      <c r="G9" s="226"/>
      <c r="H9" s="22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>
        <f>'Rekapitulácia stavby'!AN8</f>
        <v>44270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29" t="str">
        <f>'Rekapitulácia stavby'!E14</f>
        <v>Vyplň údaj</v>
      </c>
      <c r="F18" s="221"/>
      <c r="G18" s="221"/>
      <c r="H18" s="221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1"/>
      <c r="B27" s="92"/>
      <c r="C27" s="91"/>
      <c r="D27" s="91"/>
      <c r="E27" s="225" t="s">
        <v>1</v>
      </c>
      <c r="F27" s="225"/>
      <c r="G27" s="225"/>
      <c r="H27" s="22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4" t="s">
        <v>34</v>
      </c>
      <c r="E30" s="29"/>
      <c r="F30" s="29"/>
      <c r="G30" s="29"/>
      <c r="H30" s="29"/>
      <c r="I30" s="29"/>
      <c r="J30" s="68">
        <f>ROUND(J151,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5" t="s">
        <v>38</v>
      </c>
      <c r="E33" s="24" t="s">
        <v>39</v>
      </c>
      <c r="F33" s="96">
        <f>ROUND((ROUND((SUM(BE151:BE595)),  2) + SUM(BE597:BE597)), 2)</f>
        <v>0</v>
      </c>
      <c r="G33" s="29"/>
      <c r="H33" s="29"/>
      <c r="I33" s="97">
        <v>0.2</v>
      </c>
      <c r="J33" s="96">
        <f>ROUND((ROUND(((SUM(BE151:BE595))*I33),  2) + (SUM(BE597:BE597)*I33)),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4" t="s">
        <v>40</v>
      </c>
      <c r="F34" s="96">
        <f>ROUND((ROUND((SUM(BF151:BF595)),  2) + SUM(BF597:BF597)), 2)</f>
        <v>0</v>
      </c>
      <c r="G34" s="29"/>
      <c r="H34" s="29"/>
      <c r="I34" s="97">
        <v>0.2</v>
      </c>
      <c r="J34" s="96">
        <f>ROUND((ROUND(((SUM(BF151:BF595))*I34),  2) + (SUM(BF597:BF597)*I34)),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4" t="s">
        <v>41</v>
      </c>
      <c r="F35" s="96">
        <f>ROUND((ROUND((SUM(BG151:BG595)),  2) + SUM(BG597:BG597)),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4" t="s">
        <v>42</v>
      </c>
      <c r="F36" s="96">
        <f>ROUND((ROUND((SUM(BH151:BH595)),  2) + SUM(BH597:BH597)),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43</v>
      </c>
      <c r="F37" s="96">
        <f>ROUND((ROUND((SUM(BI151:BI595)),  2) + SUM(BI597:BI597)),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8"/>
      <c r="D39" s="99" t="s">
        <v>44</v>
      </c>
      <c r="E39" s="57"/>
      <c r="F39" s="57"/>
      <c r="G39" s="100" t="s">
        <v>45</v>
      </c>
      <c r="H39" s="101" t="s">
        <v>46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17"/>
      <c r="L41" s="17"/>
    </row>
    <row r="42" spans="1:31" s="1" customFormat="1" ht="14.45" customHeight="1" x14ac:dyDescent="0.2">
      <c r="B42" s="17"/>
      <c r="L42" s="17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49</v>
      </c>
      <c r="E61" s="32"/>
      <c r="F61" s="104" t="s">
        <v>50</v>
      </c>
      <c r="G61" s="42" t="s">
        <v>49</v>
      </c>
      <c r="H61" s="32"/>
      <c r="I61" s="32"/>
      <c r="J61" s="105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49</v>
      </c>
      <c r="E76" s="32"/>
      <c r="F76" s="104" t="s">
        <v>50</v>
      </c>
      <c r="G76" s="42" t="s">
        <v>49</v>
      </c>
      <c r="H76" s="32"/>
      <c r="I76" s="32"/>
      <c r="J76" s="105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92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 x14ac:dyDescent="0.2">
      <c r="A85" s="29"/>
      <c r="B85" s="30"/>
      <c r="C85" s="29"/>
      <c r="D85" s="29"/>
      <c r="E85" s="227" t="str">
        <f>E7</f>
        <v>Rekonštrukcia sociálnych jadier na atriových domoch, bloky B, H a K</v>
      </c>
      <c r="F85" s="228"/>
      <c r="G85" s="228"/>
      <c r="H85" s="228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91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04" t="str">
        <f>E9</f>
        <v>SO02 - AD blok H</v>
      </c>
      <c r="F87" s="226"/>
      <c r="G87" s="226"/>
      <c r="H87" s="22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19</v>
      </c>
      <c r="D89" s="29"/>
      <c r="E89" s="29"/>
      <c r="F89" s="22" t="str">
        <f>F12</f>
        <v>Bratislava</v>
      </c>
      <c r="G89" s="29"/>
      <c r="H89" s="29"/>
      <c r="I89" s="24" t="s">
        <v>21</v>
      </c>
      <c r="J89" s="52">
        <f>IF(J12="","",J12)</f>
        <v>44270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4" t="s">
        <v>22</v>
      </c>
      <c r="D91" s="29"/>
      <c r="E91" s="29"/>
      <c r="F91" s="22" t="str">
        <f>E15</f>
        <v>UK v Bratislave</v>
      </c>
      <c r="G91" s="29"/>
      <c r="H91" s="29"/>
      <c r="I91" s="24" t="s">
        <v>28</v>
      </c>
      <c r="J91" s="27" t="str">
        <f>E21</f>
        <v>VM PROJEKT,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 Peter Lukačovič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06" t="s">
        <v>93</v>
      </c>
      <c r="D94" s="98"/>
      <c r="E94" s="98"/>
      <c r="F94" s="98"/>
      <c r="G94" s="98"/>
      <c r="H94" s="98"/>
      <c r="I94" s="98"/>
      <c r="J94" s="107" t="s">
        <v>94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08" t="s">
        <v>95</v>
      </c>
      <c r="D96" s="29"/>
      <c r="E96" s="29"/>
      <c r="F96" s="29"/>
      <c r="G96" s="29"/>
      <c r="H96" s="29"/>
      <c r="I96" s="29"/>
      <c r="J96" s="68">
        <f>J151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2:12" s="9" customFormat="1" ht="24.95" customHeight="1" x14ac:dyDescent="0.2">
      <c r="B97" s="109"/>
      <c r="D97" s="110" t="s">
        <v>97</v>
      </c>
      <c r="E97" s="111"/>
      <c r="F97" s="111"/>
      <c r="G97" s="111"/>
      <c r="H97" s="111"/>
      <c r="I97" s="111"/>
      <c r="J97" s="112">
        <f>J152</f>
        <v>0</v>
      </c>
      <c r="L97" s="109"/>
    </row>
    <row r="98" spans="2:12" s="10" customFormat="1" ht="19.899999999999999" customHeight="1" x14ac:dyDescent="0.2">
      <c r="B98" s="113"/>
      <c r="D98" s="114" t="s">
        <v>1323</v>
      </c>
      <c r="E98" s="115"/>
      <c r="F98" s="115"/>
      <c r="G98" s="115"/>
      <c r="H98" s="115"/>
      <c r="I98" s="115"/>
      <c r="J98" s="116">
        <f>J153</f>
        <v>0</v>
      </c>
      <c r="L98" s="113"/>
    </row>
    <row r="99" spans="2:12" s="10" customFormat="1" ht="19.899999999999999" customHeight="1" x14ac:dyDescent="0.2">
      <c r="B99" s="113"/>
      <c r="D99" s="114" t="s">
        <v>1324</v>
      </c>
      <c r="E99" s="115"/>
      <c r="F99" s="115"/>
      <c r="G99" s="115"/>
      <c r="H99" s="115"/>
      <c r="I99" s="115"/>
      <c r="J99" s="116">
        <f>J163</f>
        <v>0</v>
      </c>
      <c r="L99" s="113"/>
    </row>
    <row r="100" spans="2:12" s="10" customFormat="1" ht="19.899999999999999" customHeight="1" x14ac:dyDescent="0.2">
      <c r="B100" s="113"/>
      <c r="D100" s="114" t="s">
        <v>98</v>
      </c>
      <c r="E100" s="115"/>
      <c r="F100" s="115"/>
      <c r="G100" s="115"/>
      <c r="H100" s="115"/>
      <c r="I100" s="115"/>
      <c r="J100" s="116">
        <f>J167</f>
        <v>0</v>
      </c>
      <c r="L100" s="113"/>
    </row>
    <row r="101" spans="2:12" s="10" customFormat="1" ht="19.899999999999999" customHeight="1" x14ac:dyDescent="0.2">
      <c r="B101" s="113"/>
      <c r="D101" s="114" t="s">
        <v>99</v>
      </c>
      <c r="E101" s="115"/>
      <c r="F101" s="115"/>
      <c r="G101" s="115"/>
      <c r="H101" s="115"/>
      <c r="I101" s="115"/>
      <c r="J101" s="116">
        <f>J183</f>
        <v>0</v>
      </c>
      <c r="L101" s="113"/>
    </row>
    <row r="102" spans="2:12" s="10" customFormat="1" ht="19.899999999999999" customHeight="1" x14ac:dyDescent="0.2">
      <c r="B102" s="113"/>
      <c r="D102" s="114" t="s">
        <v>100</v>
      </c>
      <c r="E102" s="115"/>
      <c r="F102" s="115"/>
      <c r="G102" s="115"/>
      <c r="H102" s="115"/>
      <c r="I102" s="115"/>
      <c r="J102" s="116">
        <f>J191</f>
        <v>0</v>
      </c>
      <c r="L102" s="113"/>
    </row>
    <row r="103" spans="2:12" s="10" customFormat="1" ht="19.899999999999999" customHeight="1" x14ac:dyDescent="0.2">
      <c r="B103" s="113"/>
      <c r="D103" s="114" t="s">
        <v>101</v>
      </c>
      <c r="E103" s="115"/>
      <c r="F103" s="115"/>
      <c r="G103" s="115"/>
      <c r="H103" s="115"/>
      <c r="I103" s="115"/>
      <c r="J103" s="116">
        <f>J220</f>
        <v>0</v>
      </c>
      <c r="L103" s="113"/>
    </row>
    <row r="104" spans="2:12" s="10" customFormat="1" ht="19.899999999999999" customHeight="1" x14ac:dyDescent="0.2">
      <c r="B104" s="113"/>
      <c r="D104" s="114" t="s">
        <v>102</v>
      </c>
      <c r="E104" s="115"/>
      <c r="F104" s="115"/>
      <c r="G104" s="115"/>
      <c r="H104" s="115"/>
      <c r="I104" s="115"/>
      <c r="J104" s="116">
        <f>J265</f>
        <v>0</v>
      </c>
      <c r="L104" s="113"/>
    </row>
    <row r="105" spans="2:12" s="9" customFormat="1" ht="24.95" customHeight="1" x14ac:dyDescent="0.2">
      <c r="B105" s="109"/>
      <c r="D105" s="110" t="s">
        <v>103</v>
      </c>
      <c r="E105" s="111"/>
      <c r="F105" s="111"/>
      <c r="G105" s="111"/>
      <c r="H105" s="111"/>
      <c r="I105" s="111"/>
      <c r="J105" s="112">
        <f>J268</f>
        <v>0</v>
      </c>
      <c r="L105" s="109"/>
    </row>
    <row r="106" spans="2:12" s="10" customFormat="1" ht="19.899999999999999" customHeight="1" x14ac:dyDescent="0.2">
      <c r="B106" s="113"/>
      <c r="D106" s="114" t="s">
        <v>104</v>
      </c>
      <c r="E106" s="115"/>
      <c r="F106" s="115"/>
      <c r="G106" s="115"/>
      <c r="H106" s="115"/>
      <c r="I106" s="115"/>
      <c r="J106" s="116">
        <f>J269</f>
        <v>0</v>
      </c>
      <c r="L106" s="113"/>
    </row>
    <row r="107" spans="2:12" s="10" customFormat="1" ht="19.899999999999999" customHeight="1" x14ac:dyDescent="0.2">
      <c r="B107" s="113"/>
      <c r="D107" s="114" t="s">
        <v>105</v>
      </c>
      <c r="E107" s="115"/>
      <c r="F107" s="115"/>
      <c r="G107" s="115"/>
      <c r="H107" s="115"/>
      <c r="I107" s="115"/>
      <c r="J107" s="116">
        <f>J280</f>
        <v>0</v>
      </c>
      <c r="L107" s="113"/>
    </row>
    <row r="108" spans="2:12" s="10" customFormat="1" ht="19.899999999999999" customHeight="1" x14ac:dyDescent="0.2">
      <c r="B108" s="113"/>
      <c r="D108" s="114" t="s">
        <v>106</v>
      </c>
      <c r="E108" s="115"/>
      <c r="F108" s="115"/>
      <c r="G108" s="115"/>
      <c r="H108" s="115"/>
      <c r="I108" s="115"/>
      <c r="J108" s="116">
        <f>J301</f>
        <v>0</v>
      </c>
      <c r="L108" s="113"/>
    </row>
    <row r="109" spans="2:12" s="10" customFormat="1" ht="19.899999999999999" customHeight="1" x14ac:dyDescent="0.2">
      <c r="B109" s="113"/>
      <c r="D109" s="114" t="s">
        <v>107</v>
      </c>
      <c r="E109" s="115"/>
      <c r="F109" s="115"/>
      <c r="G109" s="115"/>
      <c r="H109" s="115"/>
      <c r="I109" s="115"/>
      <c r="J109" s="116">
        <f>J327</f>
        <v>0</v>
      </c>
      <c r="L109" s="113"/>
    </row>
    <row r="110" spans="2:12" s="10" customFormat="1" ht="19.899999999999999" customHeight="1" x14ac:dyDescent="0.2">
      <c r="B110" s="113"/>
      <c r="D110" s="114" t="s">
        <v>108</v>
      </c>
      <c r="E110" s="115"/>
      <c r="F110" s="115"/>
      <c r="G110" s="115"/>
      <c r="H110" s="115"/>
      <c r="I110" s="115"/>
      <c r="J110" s="116">
        <f>J366</f>
        <v>0</v>
      </c>
      <c r="L110" s="113"/>
    </row>
    <row r="111" spans="2:12" s="10" customFormat="1" ht="19.899999999999999" customHeight="1" x14ac:dyDescent="0.2">
      <c r="B111" s="113"/>
      <c r="D111" s="114" t="s">
        <v>109</v>
      </c>
      <c r="E111" s="115"/>
      <c r="F111" s="115"/>
      <c r="G111" s="115"/>
      <c r="H111" s="115"/>
      <c r="I111" s="115"/>
      <c r="J111" s="116">
        <f>J390</f>
        <v>0</v>
      </c>
      <c r="L111" s="113"/>
    </row>
    <row r="112" spans="2:12" s="10" customFormat="1" ht="19.899999999999999" customHeight="1" x14ac:dyDescent="0.2">
      <c r="B112" s="113"/>
      <c r="D112" s="114" t="s">
        <v>110</v>
      </c>
      <c r="E112" s="115"/>
      <c r="F112" s="115"/>
      <c r="G112" s="115"/>
      <c r="H112" s="115"/>
      <c r="I112" s="115"/>
      <c r="J112" s="116">
        <f>J409</f>
        <v>0</v>
      </c>
      <c r="L112" s="113"/>
    </row>
    <row r="113" spans="2:12" s="10" customFormat="1" ht="19.899999999999999" customHeight="1" x14ac:dyDescent="0.2">
      <c r="B113" s="113"/>
      <c r="D113" s="114" t="s">
        <v>111</v>
      </c>
      <c r="E113" s="115"/>
      <c r="F113" s="115"/>
      <c r="G113" s="115"/>
      <c r="H113" s="115"/>
      <c r="I113" s="115"/>
      <c r="J113" s="116">
        <f>J417</f>
        <v>0</v>
      </c>
      <c r="L113" s="113"/>
    </row>
    <row r="114" spans="2:12" s="10" customFormat="1" ht="19.899999999999999" customHeight="1" x14ac:dyDescent="0.2">
      <c r="B114" s="113"/>
      <c r="D114" s="114" t="s">
        <v>112</v>
      </c>
      <c r="E114" s="115"/>
      <c r="F114" s="115"/>
      <c r="G114" s="115"/>
      <c r="H114" s="115"/>
      <c r="I114" s="115"/>
      <c r="J114" s="116">
        <f>J428</f>
        <v>0</v>
      </c>
      <c r="L114" s="113"/>
    </row>
    <row r="115" spans="2:12" s="10" customFormat="1" ht="19.899999999999999" customHeight="1" x14ac:dyDescent="0.2">
      <c r="B115" s="113"/>
      <c r="D115" s="114" t="s">
        <v>113</v>
      </c>
      <c r="E115" s="115"/>
      <c r="F115" s="115"/>
      <c r="G115" s="115"/>
      <c r="H115" s="115"/>
      <c r="I115" s="115"/>
      <c r="J115" s="116">
        <f>J445</f>
        <v>0</v>
      </c>
      <c r="L115" s="113"/>
    </row>
    <row r="116" spans="2:12" s="10" customFormat="1" ht="19.899999999999999" customHeight="1" x14ac:dyDescent="0.2">
      <c r="B116" s="113"/>
      <c r="D116" s="114" t="s">
        <v>114</v>
      </c>
      <c r="E116" s="115"/>
      <c r="F116" s="115"/>
      <c r="G116" s="115"/>
      <c r="H116" s="115"/>
      <c r="I116" s="115"/>
      <c r="J116" s="116">
        <f>J453</f>
        <v>0</v>
      </c>
      <c r="L116" s="113"/>
    </row>
    <row r="117" spans="2:12" s="10" customFormat="1" ht="19.899999999999999" customHeight="1" x14ac:dyDescent="0.2">
      <c r="B117" s="113"/>
      <c r="D117" s="114" t="s">
        <v>115</v>
      </c>
      <c r="E117" s="115"/>
      <c r="F117" s="115"/>
      <c r="G117" s="115"/>
      <c r="H117" s="115"/>
      <c r="I117" s="115"/>
      <c r="J117" s="116">
        <f>J455</f>
        <v>0</v>
      </c>
      <c r="L117" s="113"/>
    </row>
    <row r="118" spans="2:12" s="10" customFormat="1" ht="19.899999999999999" customHeight="1" x14ac:dyDescent="0.2">
      <c r="B118" s="113"/>
      <c r="D118" s="114" t="s">
        <v>116</v>
      </c>
      <c r="E118" s="115"/>
      <c r="F118" s="115"/>
      <c r="G118" s="115"/>
      <c r="H118" s="115"/>
      <c r="I118" s="115"/>
      <c r="J118" s="116">
        <f>J462</f>
        <v>0</v>
      </c>
      <c r="L118" s="113"/>
    </row>
    <row r="119" spans="2:12" s="10" customFormat="1" ht="19.899999999999999" customHeight="1" x14ac:dyDescent="0.2">
      <c r="B119" s="113"/>
      <c r="D119" s="114" t="s">
        <v>117</v>
      </c>
      <c r="E119" s="115"/>
      <c r="F119" s="115"/>
      <c r="G119" s="115"/>
      <c r="H119" s="115"/>
      <c r="I119" s="115"/>
      <c r="J119" s="116">
        <f>J469</f>
        <v>0</v>
      </c>
      <c r="L119" s="113"/>
    </row>
    <row r="120" spans="2:12" s="10" customFormat="1" ht="14.85" customHeight="1" x14ac:dyDescent="0.2">
      <c r="B120" s="113"/>
      <c r="D120" s="114" t="s">
        <v>1325</v>
      </c>
      <c r="E120" s="115"/>
      <c r="F120" s="115"/>
      <c r="G120" s="115"/>
      <c r="H120" s="115"/>
      <c r="I120" s="115"/>
      <c r="J120" s="116">
        <f>J474</f>
        <v>0</v>
      </c>
      <c r="L120" s="113"/>
    </row>
    <row r="121" spans="2:12" s="10" customFormat="1" ht="14.85" customHeight="1" x14ac:dyDescent="0.2">
      <c r="B121" s="113"/>
      <c r="D121" s="114" t="s">
        <v>1326</v>
      </c>
      <c r="E121" s="115"/>
      <c r="F121" s="115"/>
      <c r="G121" s="115"/>
      <c r="H121" s="115"/>
      <c r="I121" s="115"/>
      <c r="J121" s="116">
        <f>J487</f>
        <v>0</v>
      </c>
      <c r="L121" s="113"/>
    </row>
    <row r="122" spans="2:12" s="10" customFormat="1" ht="14.85" customHeight="1" x14ac:dyDescent="0.2">
      <c r="B122" s="113"/>
      <c r="D122" s="114" t="s">
        <v>1327</v>
      </c>
      <c r="E122" s="115"/>
      <c r="F122" s="115"/>
      <c r="G122" s="115"/>
      <c r="H122" s="115"/>
      <c r="I122" s="115"/>
      <c r="J122" s="116">
        <f>J499</f>
        <v>0</v>
      </c>
      <c r="L122" s="113"/>
    </row>
    <row r="123" spans="2:12" s="10" customFormat="1" ht="19.899999999999999" customHeight="1" x14ac:dyDescent="0.2">
      <c r="B123" s="113"/>
      <c r="D123" s="114" t="s">
        <v>118</v>
      </c>
      <c r="E123" s="115"/>
      <c r="F123" s="115"/>
      <c r="G123" s="115"/>
      <c r="H123" s="115"/>
      <c r="I123" s="115"/>
      <c r="J123" s="116">
        <f>J506</f>
        <v>0</v>
      </c>
      <c r="L123" s="113"/>
    </row>
    <row r="124" spans="2:12" s="10" customFormat="1" ht="19.899999999999999" customHeight="1" x14ac:dyDescent="0.2">
      <c r="B124" s="113"/>
      <c r="D124" s="114" t="s">
        <v>1328</v>
      </c>
      <c r="E124" s="115"/>
      <c r="F124" s="115"/>
      <c r="G124" s="115"/>
      <c r="H124" s="115"/>
      <c r="I124" s="115"/>
      <c r="J124" s="116">
        <f>J513</f>
        <v>0</v>
      </c>
      <c r="L124" s="113"/>
    </row>
    <row r="125" spans="2:12" s="10" customFormat="1" ht="19.899999999999999" customHeight="1" x14ac:dyDescent="0.2">
      <c r="B125" s="113"/>
      <c r="D125" s="114" t="s">
        <v>119</v>
      </c>
      <c r="E125" s="115"/>
      <c r="F125" s="115"/>
      <c r="G125" s="115"/>
      <c r="H125" s="115"/>
      <c r="I125" s="115"/>
      <c r="J125" s="116">
        <f>J524</f>
        <v>0</v>
      </c>
      <c r="L125" s="113"/>
    </row>
    <row r="126" spans="2:12" s="10" customFormat="1" ht="19.899999999999999" customHeight="1" x14ac:dyDescent="0.2">
      <c r="B126" s="113"/>
      <c r="D126" s="114" t="s">
        <v>120</v>
      </c>
      <c r="E126" s="115"/>
      <c r="F126" s="115"/>
      <c r="G126" s="115"/>
      <c r="H126" s="115"/>
      <c r="I126" s="115"/>
      <c r="J126" s="116">
        <f>J533</f>
        <v>0</v>
      </c>
      <c r="L126" s="113"/>
    </row>
    <row r="127" spans="2:12" s="10" customFormat="1" ht="19.899999999999999" customHeight="1" x14ac:dyDescent="0.2">
      <c r="B127" s="113"/>
      <c r="D127" s="114" t="s">
        <v>121</v>
      </c>
      <c r="E127" s="115"/>
      <c r="F127" s="115"/>
      <c r="G127" s="115"/>
      <c r="H127" s="115"/>
      <c r="I127" s="115"/>
      <c r="J127" s="116">
        <f>J538</f>
        <v>0</v>
      </c>
      <c r="L127" s="113"/>
    </row>
    <row r="128" spans="2:12" s="9" customFormat="1" ht="24.95" customHeight="1" x14ac:dyDescent="0.2">
      <c r="B128" s="109"/>
      <c r="D128" s="110" t="s">
        <v>122</v>
      </c>
      <c r="E128" s="111"/>
      <c r="F128" s="111"/>
      <c r="G128" s="111"/>
      <c r="H128" s="111"/>
      <c r="I128" s="111"/>
      <c r="J128" s="112">
        <f>J545</f>
        <v>0</v>
      </c>
      <c r="L128" s="109"/>
    </row>
    <row r="129" spans="1:31" s="10" customFormat="1" ht="19.899999999999999" customHeight="1" x14ac:dyDescent="0.2">
      <c r="B129" s="113"/>
      <c r="D129" s="114" t="s">
        <v>123</v>
      </c>
      <c r="E129" s="115"/>
      <c r="F129" s="115"/>
      <c r="G129" s="115"/>
      <c r="H129" s="115"/>
      <c r="I129" s="115"/>
      <c r="J129" s="116">
        <f>J546</f>
        <v>0</v>
      </c>
      <c r="L129" s="113"/>
    </row>
    <row r="130" spans="1:31" s="9" customFormat="1" ht="24.95" customHeight="1" x14ac:dyDescent="0.2">
      <c r="B130" s="109"/>
      <c r="D130" s="110" t="s">
        <v>124</v>
      </c>
      <c r="E130" s="111"/>
      <c r="F130" s="111"/>
      <c r="G130" s="111"/>
      <c r="H130" s="111"/>
      <c r="I130" s="111"/>
      <c r="J130" s="112">
        <f>J592</f>
        <v>0</v>
      </c>
      <c r="L130" s="109"/>
    </row>
    <row r="131" spans="1:31" s="9" customFormat="1" ht="21.75" customHeight="1" x14ac:dyDescent="0.2">
      <c r="B131" s="109"/>
      <c r="D131" s="117" t="s">
        <v>125</v>
      </c>
      <c r="J131" s="118">
        <f>J596</f>
        <v>0</v>
      </c>
      <c r="L131" s="109"/>
    </row>
    <row r="132" spans="1:31" s="2" customFormat="1" ht="21.75" customHeight="1" x14ac:dyDescent="0.2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s="2" customFormat="1" ht="6.95" customHeight="1" x14ac:dyDescent="0.2">
      <c r="A133" s="29"/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7" spans="1:31" s="2" customFormat="1" ht="6.95" customHeight="1" x14ac:dyDescent="0.2">
      <c r="A137" s="29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31" s="2" customFormat="1" ht="24.95" customHeight="1" x14ac:dyDescent="0.2">
      <c r="A138" s="29"/>
      <c r="B138" s="30"/>
      <c r="C138" s="18" t="s">
        <v>126</v>
      </c>
      <c r="D138" s="29"/>
      <c r="E138" s="29"/>
      <c r="F138" s="29"/>
      <c r="G138" s="29"/>
      <c r="H138" s="29"/>
      <c r="I138" s="29"/>
      <c r="J138" s="29"/>
      <c r="K138" s="29"/>
      <c r="L138" s="3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31" s="2" customFormat="1" ht="6.95" customHeight="1" x14ac:dyDescent="0.2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3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31" s="2" customFormat="1" ht="12" customHeight="1" x14ac:dyDescent="0.2">
      <c r="A140" s="29"/>
      <c r="B140" s="30"/>
      <c r="C140" s="24" t="s">
        <v>15</v>
      </c>
      <c r="D140" s="29"/>
      <c r="E140" s="29"/>
      <c r="F140" s="29"/>
      <c r="G140" s="29"/>
      <c r="H140" s="29"/>
      <c r="I140" s="29"/>
      <c r="J140" s="29"/>
      <c r="K140" s="29"/>
      <c r="L140" s="3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31" s="2" customFormat="1" ht="26.25" customHeight="1" x14ac:dyDescent="0.2">
      <c r="A141" s="29"/>
      <c r="B141" s="30"/>
      <c r="C141" s="29"/>
      <c r="D141" s="29"/>
      <c r="E141" s="227" t="str">
        <f>E7</f>
        <v>Rekonštrukcia sociálnych jadier na atriových domoch, bloky B, H a K</v>
      </c>
      <c r="F141" s="228"/>
      <c r="G141" s="228"/>
      <c r="H141" s="228"/>
      <c r="I141" s="29"/>
      <c r="J141" s="29"/>
      <c r="K141" s="29"/>
      <c r="L141" s="3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31" s="2" customFormat="1" ht="12" customHeight="1" x14ac:dyDescent="0.2">
      <c r="A142" s="29"/>
      <c r="B142" s="30"/>
      <c r="C142" s="24" t="s">
        <v>91</v>
      </c>
      <c r="D142" s="29"/>
      <c r="E142" s="29"/>
      <c r="F142" s="29"/>
      <c r="G142" s="29"/>
      <c r="H142" s="29"/>
      <c r="I142" s="29"/>
      <c r="J142" s="29"/>
      <c r="K142" s="29"/>
      <c r="L142" s="3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31" s="2" customFormat="1" ht="16.5" customHeight="1" x14ac:dyDescent="0.2">
      <c r="A143" s="29"/>
      <c r="B143" s="30"/>
      <c r="C143" s="29"/>
      <c r="D143" s="29"/>
      <c r="E143" s="204" t="str">
        <f>E9</f>
        <v>SO02 - AD blok H</v>
      </c>
      <c r="F143" s="226"/>
      <c r="G143" s="226"/>
      <c r="H143" s="226"/>
      <c r="I143" s="29"/>
      <c r="J143" s="29"/>
      <c r="K143" s="29"/>
      <c r="L143" s="3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31" s="2" customFormat="1" ht="6.95" customHeight="1" x14ac:dyDescent="0.2">
      <c r="A144" s="29"/>
      <c r="B144" s="30"/>
      <c r="C144" s="29"/>
      <c r="D144" s="29"/>
      <c r="E144" s="29"/>
      <c r="F144" s="29"/>
      <c r="G144" s="29"/>
      <c r="H144" s="29"/>
      <c r="I144" s="29"/>
      <c r="J144" s="29"/>
      <c r="K144" s="29"/>
      <c r="L144" s="3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2" customFormat="1" ht="12" customHeight="1" x14ac:dyDescent="0.2">
      <c r="A145" s="29"/>
      <c r="B145" s="30"/>
      <c r="C145" s="24" t="s">
        <v>19</v>
      </c>
      <c r="D145" s="29"/>
      <c r="E145" s="29"/>
      <c r="F145" s="22" t="str">
        <f>F12</f>
        <v>Bratislava</v>
      </c>
      <c r="G145" s="29"/>
      <c r="H145" s="29"/>
      <c r="I145" s="24" t="s">
        <v>21</v>
      </c>
      <c r="J145" s="52">
        <f>IF(J12="","",J12)</f>
        <v>44270</v>
      </c>
      <c r="K145" s="29"/>
      <c r="L145" s="3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65" s="2" customFormat="1" ht="6.95" customHeight="1" x14ac:dyDescent="0.2">
      <c r="A146" s="29"/>
      <c r="B146" s="30"/>
      <c r="C146" s="29"/>
      <c r="D146" s="29"/>
      <c r="E146" s="29"/>
      <c r="F146" s="29"/>
      <c r="G146" s="29"/>
      <c r="H146" s="29"/>
      <c r="I146" s="29"/>
      <c r="J146" s="29"/>
      <c r="K146" s="29"/>
      <c r="L146" s="3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  <row r="147" spans="1:65" s="2" customFormat="1" ht="15.2" customHeight="1" x14ac:dyDescent="0.2">
      <c r="A147" s="29"/>
      <c r="B147" s="30"/>
      <c r="C147" s="24" t="s">
        <v>22</v>
      </c>
      <c r="D147" s="29"/>
      <c r="E147" s="29"/>
      <c r="F147" s="22" t="str">
        <f>E15</f>
        <v>UK v Bratislave</v>
      </c>
      <c r="G147" s="29"/>
      <c r="H147" s="29"/>
      <c r="I147" s="24" t="s">
        <v>28</v>
      </c>
      <c r="J147" s="27" t="str">
        <f>E21</f>
        <v>VM PROJEKT, s.r.o.</v>
      </c>
      <c r="K147" s="29"/>
      <c r="L147" s="3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  <row r="148" spans="1:65" s="2" customFormat="1" ht="15.2" customHeight="1" x14ac:dyDescent="0.2">
      <c r="A148" s="29"/>
      <c r="B148" s="30"/>
      <c r="C148" s="24" t="s">
        <v>26</v>
      </c>
      <c r="D148" s="29"/>
      <c r="E148" s="29"/>
      <c r="F148" s="22" t="str">
        <f>IF(E18="","",E18)</f>
        <v>Vyplň údaj</v>
      </c>
      <c r="G148" s="29"/>
      <c r="H148" s="29"/>
      <c r="I148" s="24" t="s">
        <v>31</v>
      </c>
      <c r="J148" s="27" t="str">
        <f>E24</f>
        <v>Ing Peter Lukačovič</v>
      </c>
      <c r="K148" s="29"/>
      <c r="L148" s="3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  <row r="149" spans="1:65" s="2" customFormat="1" ht="10.35" customHeight="1" x14ac:dyDescent="0.2">
      <c r="A149" s="29"/>
      <c r="B149" s="30"/>
      <c r="C149" s="29"/>
      <c r="D149" s="29"/>
      <c r="E149" s="29"/>
      <c r="F149" s="29"/>
      <c r="G149" s="29"/>
      <c r="H149" s="29"/>
      <c r="I149" s="29"/>
      <c r="J149" s="29"/>
      <c r="K149" s="29"/>
      <c r="L149" s="3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  <row r="150" spans="1:65" s="11" customFormat="1" ht="29.25" customHeight="1" x14ac:dyDescent="0.2">
      <c r="A150" s="119"/>
      <c r="B150" s="120"/>
      <c r="C150" s="121" t="s">
        <v>127</v>
      </c>
      <c r="D150" s="122" t="s">
        <v>59</v>
      </c>
      <c r="E150" s="122" t="s">
        <v>55</v>
      </c>
      <c r="F150" s="122" t="s">
        <v>56</v>
      </c>
      <c r="G150" s="122" t="s">
        <v>128</v>
      </c>
      <c r="H150" s="122" t="s">
        <v>129</v>
      </c>
      <c r="I150" s="122" t="s">
        <v>130</v>
      </c>
      <c r="J150" s="123" t="s">
        <v>94</v>
      </c>
      <c r="K150" s="124" t="s">
        <v>131</v>
      </c>
      <c r="L150" s="125"/>
      <c r="M150" s="59" t="s">
        <v>1</v>
      </c>
      <c r="N150" s="60" t="s">
        <v>38</v>
      </c>
      <c r="O150" s="60" t="s">
        <v>132</v>
      </c>
      <c r="P150" s="60" t="s">
        <v>133</v>
      </c>
      <c r="Q150" s="60" t="s">
        <v>134</v>
      </c>
      <c r="R150" s="60" t="s">
        <v>135</v>
      </c>
      <c r="S150" s="60" t="s">
        <v>136</v>
      </c>
      <c r="T150" s="61" t="s">
        <v>137</v>
      </c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</row>
    <row r="151" spans="1:65" s="2" customFormat="1" ht="22.9" customHeight="1" x14ac:dyDescent="0.25">
      <c r="A151" s="29"/>
      <c r="B151" s="30"/>
      <c r="C151" s="66" t="s">
        <v>95</v>
      </c>
      <c r="D151" s="29"/>
      <c r="E151" s="29"/>
      <c r="F151" s="29"/>
      <c r="G151" s="29"/>
      <c r="H151" s="29"/>
      <c r="I151" s="29"/>
      <c r="J151" s="126">
        <f>BK151</f>
        <v>0</v>
      </c>
      <c r="K151" s="29"/>
      <c r="L151" s="30"/>
      <c r="M151" s="62"/>
      <c r="N151" s="53"/>
      <c r="O151" s="63"/>
      <c r="P151" s="127">
        <f>P152+P268+P545+P592+P596</f>
        <v>0</v>
      </c>
      <c r="Q151" s="63"/>
      <c r="R151" s="127">
        <f>R152+R268+R545+R592+R596</f>
        <v>67.41170387999999</v>
      </c>
      <c r="S151" s="63"/>
      <c r="T151" s="128">
        <f>T152+T268+T545+T592+T596</f>
        <v>70.414872480000014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T151" s="14" t="s">
        <v>73</v>
      </c>
      <c r="AU151" s="14" t="s">
        <v>96</v>
      </c>
      <c r="BK151" s="129">
        <f>BK152+BK268+BK545+BK592+BK596</f>
        <v>0</v>
      </c>
    </row>
    <row r="152" spans="1:65" s="12" customFormat="1" ht="25.9" customHeight="1" x14ac:dyDescent="0.2">
      <c r="B152" s="130"/>
      <c r="D152" s="131" t="s">
        <v>73</v>
      </c>
      <c r="E152" s="132" t="s">
        <v>138</v>
      </c>
      <c r="F152" s="132" t="s">
        <v>139</v>
      </c>
      <c r="I152" s="133"/>
      <c r="J152" s="118">
        <f>BK152</f>
        <v>0</v>
      </c>
      <c r="L152" s="130"/>
      <c r="M152" s="134"/>
      <c r="N152" s="135"/>
      <c r="O152" s="135"/>
      <c r="P152" s="136">
        <f>P153+P163+P167+P183+P191+P220+P265</f>
        <v>0</v>
      </c>
      <c r="Q152" s="135"/>
      <c r="R152" s="136">
        <f>R153+R163+R167+R183+R191+R220+R265</f>
        <v>51.954870199999995</v>
      </c>
      <c r="S152" s="135"/>
      <c r="T152" s="137">
        <f>T153+T163+T167+T183+T191+T220+T265</f>
        <v>67.588662000000014</v>
      </c>
      <c r="AR152" s="131" t="s">
        <v>80</v>
      </c>
      <c r="AT152" s="138" t="s">
        <v>73</v>
      </c>
      <c r="AU152" s="138" t="s">
        <v>74</v>
      </c>
      <c r="AY152" s="131" t="s">
        <v>140</v>
      </c>
      <c r="BK152" s="139">
        <f>BK153+BK163+BK167+BK183+BK191+BK220+BK265</f>
        <v>0</v>
      </c>
    </row>
    <row r="153" spans="1:65" s="12" customFormat="1" ht="22.9" customHeight="1" x14ac:dyDescent="0.2">
      <c r="B153" s="130"/>
      <c r="D153" s="131" t="s">
        <v>73</v>
      </c>
      <c r="E153" s="140" t="s">
        <v>80</v>
      </c>
      <c r="F153" s="140" t="s">
        <v>1329</v>
      </c>
      <c r="I153" s="133"/>
      <c r="J153" s="141">
        <f>BK153</f>
        <v>0</v>
      </c>
      <c r="L153" s="130"/>
      <c r="M153" s="134"/>
      <c r="N153" s="135"/>
      <c r="O153" s="135"/>
      <c r="P153" s="136">
        <f>SUM(P154:P162)</f>
        <v>0</v>
      </c>
      <c r="Q153" s="135"/>
      <c r="R153" s="136">
        <f>SUM(R154:R162)</f>
        <v>2.278</v>
      </c>
      <c r="S153" s="135"/>
      <c r="T153" s="137">
        <f>SUM(T154:T162)</f>
        <v>0</v>
      </c>
      <c r="AR153" s="131" t="s">
        <v>80</v>
      </c>
      <c r="AT153" s="138" t="s">
        <v>73</v>
      </c>
      <c r="AU153" s="138" t="s">
        <v>80</v>
      </c>
      <c r="AY153" s="131" t="s">
        <v>140</v>
      </c>
      <c r="BK153" s="139">
        <f>SUM(BK154:BK162)</f>
        <v>0</v>
      </c>
    </row>
    <row r="154" spans="1:65" s="2" customFormat="1" ht="24.2" customHeight="1" x14ac:dyDescent="0.2">
      <c r="A154" s="29"/>
      <c r="B154" s="142"/>
      <c r="C154" s="173" t="s">
        <v>80</v>
      </c>
      <c r="D154" s="173" t="s">
        <v>143</v>
      </c>
      <c r="E154" s="174" t="s">
        <v>1330</v>
      </c>
      <c r="F154" s="175" t="s">
        <v>1331</v>
      </c>
      <c r="G154" s="176" t="s">
        <v>183</v>
      </c>
      <c r="H154" s="177">
        <v>1.37</v>
      </c>
      <c r="I154" s="143"/>
      <c r="J154" s="144">
        <f t="shared" ref="J154:J162" si="0">ROUND(I154*H154,2)</f>
        <v>0</v>
      </c>
      <c r="K154" s="145"/>
      <c r="L154" s="30"/>
      <c r="M154" s="146" t="s">
        <v>1</v>
      </c>
      <c r="N154" s="147" t="s">
        <v>40</v>
      </c>
      <c r="O154" s="55"/>
      <c r="P154" s="148">
        <f t="shared" ref="P154:P162" si="1">O154*H154</f>
        <v>0</v>
      </c>
      <c r="Q154" s="148">
        <v>0</v>
      </c>
      <c r="R154" s="148">
        <f t="shared" ref="R154:R162" si="2">Q154*H154</f>
        <v>0</v>
      </c>
      <c r="S154" s="148">
        <v>0</v>
      </c>
      <c r="T154" s="149">
        <f t="shared" ref="T154:T162" si="3"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0" t="s">
        <v>146</v>
      </c>
      <c r="AT154" s="150" t="s">
        <v>143</v>
      </c>
      <c r="AU154" s="150" t="s">
        <v>147</v>
      </c>
      <c r="AY154" s="14" t="s">
        <v>140</v>
      </c>
      <c r="BE154" s="151">
        <f t="shared" ref="BE154:BE162" si="4">IF(N154="základná",J154,0)</f>
        <v>0</v>
      </c>
      <c r="BF154" s="151">
        <f t="shared" ref="BF154:BF162" si="5">IF(N154="znížená",J154,0)</f>
        <v>0</v>
      </c>
      <c r="BG154" s="151">
        <f t="shared" ref="BG154:BG162" si="6">IF(N154="zákl. prenesená",J154,0)</f>
        <v>0</v>
      </c>
      <c r="BH154" s="151">
        <f t="shared" ref="BH154:BH162" si="7">IF(N154="zníž. prenesená",J154,0)</f>
        <v>0</v>
      </c>
      <c r="BI154" s="151">
        <f t="shared" ref="BI154:BI162" si="8">IF(N154="nulová",J154,0)</f>
        <v>0</v>
      </c>
      <c r="BJ154" s="14" t="s">
        <v>147</v>
      </c>
      <c r="BK154" s="151">
        <f t="shared" ref="BK154:BK162" si="9">ROUND(I154*H154,2)</f>
        <v>0</v>
      </c>
      <c r="BL154" s="14" t="s">
        <v>146</v>
      </c>
      <c r="BM154" s="150" t="s">
        <v>1332</v>
      </c>
    </row>
    <row r="155" spans="1:65" s="2" customFormat="1" ht="37.9" customHeight="1" x14ac:dyDescent="0.2">
      <c r="A155" s="29"/>
      <c r="B155" s="142"/>
      <c r="C155" s="173" t="s">
        <v>147</v>
      </c>
      <c r="D155" s="173" t="s">
        <v>143</v>
      </c>
      <c r="E155" s="174" t="s">
        <v>1333</v>
      </c>
      <c r="F155" s="175" t="s">
        <v>1334</v>
      </c>
      <c r="G155" s="176" t="s">
        <v>183</v>
      </c>
      <c r="H155" s="177">
        <v>1.37</v>
      </c>
      <c r="I155" s="143"/>
      <c r="J155" s="144">
        <f t="shared" si="0"/>
        <v>0</v>
      </c>
      <c r="K155" s="145"/>
      <c r="L155" s="30"/>
      <c r="M155" s="146" t="s">
        <v>1</v>
      </c>
      <c r="N155" s="147" t="s">
        <v>40</v>
      </c>
      <c r="O155" s="55"/>
      <c r="P155" s="148">
        <f t="shared" si="1"/>
        <v>0</v>
      </c>
      <c r="Q155" s="148">
        <v>0</v>
      </c>
      <c r="R155" s="148">
        <f t="shared" si="2"/>
        <v>0</v>
      </c>
      <c r="S155" s="148">
        <v>0</v>
      </c>
      <c r="T155" s="14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0" t="s">
        <v>146</v>
      </c>
      <c r="AT155" s="150" t="s">
        <v>143</v>
      </c>
      <c r="AU155" s="150" t="s">
        <v>147</v>
      </c>
      <c r="AY155" s="14" t="s">
        <v>140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4" t="s">
        <v>147</v>
      </c>
      <c r="BK155" s="151">
        <f t="shared" si="9"/>
        <v>0</v>
      </c>
      <c r="BL155" s="14" t="s">
        <v>146</v>
      </c>
      <c r="BM155" s="150" t="s">
        <v>1335</v>
      </c>
    </row>
    <row r="156" spans="1:65" s="2" customFormat="1" ht="37.9" customHeight="1" x14ac:dyDescent="0.2">
      <c r="A156" s="29"/>
      <c r="B156" s="142"/>
      <c r="C156" s="173" t="s">
        <v>141</v>
      </c>
      <c r="D156" s="173" t="s">
        <v>143</v>
      </c>
      <c r="E156" s="174" t="s">
        <v>1336</v>
      </c>
      <c r="F156" s="175" t="s">
        <v>1337</v>
      </c>
      <c r="G156" s="176" t="s">
        <v>183</v>
      </c>
      <c r="H156" s="177">
        <v>2.74</v>
      </c>
      <c r="I156" s="143"/>
      <c r="J156" s="144">
        <f t="shared" si="0"/>
        <v>0</v>
      </c>
      <c r="K156" s="145"/>
      <c r="L156" s="30"/>
      <c r="M156" s="146" t="s">
        <v>1</v>
      </c>
      <c r="N156" s="147" t="s">
        <v>40</v>
      </c>
      <c r="O156" s="55"/>
      <c r="P156" s="148">
        <f t="shared" si="1"/>
        <v>0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0" t="s">
        <v>146</v>
      </c>
      <c r="AT156" s="150" t="s">
        <v>143</v>
      </c>
      <c r="AU156" s="150" t="s">
        <v>147</v>
      </c>
      <c r="AY156" s="14" t="s">
        <v>140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4" t="s">
        <v>147</v>
      </c>
      <c r="BK156" s="151">
        <f t="shared" si="9"/>
        <v>0</v>
      </c>
      <c r="BL156" s="14" t="s">
        <v>146</v>
      </c>
      <c r="BM156" s="150" t="s">
        <v>1338</v>
      </c>
    </row>
    <row r="157" spans="1:65" s="2" customFormat="1" ht="24.2" customHeight="1" x14ac:dyDescent="0.2">
      <c r="A157" s="29"/>
      <c r="B157" s="142"/>
      <c r="C157" s="173" t="s">
        <v>146</v>
      </c>
      <c r="D157" s="173" t="s">
        <v>143</v>
      </c>
      <c r="E157" s="174" t="s">
        <v>1339</v>
      </c>
      <c r="F157" s="175" t="s">
        <v>1340</v>
      </c>
      <c r="G157" s="176" t="s">
        <v>183</v>
      </c>
      <c r="H157" s="177">
        <v>1.37</v>
      </c>
      <c r="I157" s="143"/>
      <c r="J157" s="144">
        <f t="shared" si="0"/>
        <v>0</v>
      </c>
      <c r="K157" s="145"/>
      <c r="L157" s="30"/>
      <c r="M157" s="146" t="s">
        <v>1</v>
      </c>
      <c r="N157" s="147" t="s">
        <v>40</v>
      </c>
      <c r="O157" s="55"/>
      <c r="P157" s="148">
        <f t="shared" si="1"/>
        <v>0</v>
      </c>
      <c r="Q157" s="148">
        <v>0</v>
      </c>
      <c r="R157" s="148">
        <f t="shared" si="2"/>
        <v>0</v>
      </c>
      <c r="S157" s="148">
        <v>0</v>
      </c>
      <c r="T157" s="149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0" t="s">
        <v>146</v>
      </c>
      <c r="AT157" s="150" t="s">
        <v>143</v>
      </c>
      <c r="AU157" s="150" t="s">
        <v>147</v>
      </c>
      <c r="AY157" s="14" t="s">
        <v>140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4" t="s">
        <v>147</v>
      </c>
      <c r="BK157" s="151">
        <f t="shared" si="9"/>
        <v>0</v>
      </c>
      <c r="BL157" s="14" t="s">
        <v>146</v>
      </c>
      <c r="BM157" s="150" t="s">
        <v>1341</v>
      </c>
    </row>
    <row r="158" spans="1:65" s="2" customFormat="1" ht="37.9" customHeight="1" x14ac:dyDescent="0.2">
      <c r="A158" s="29"/>
      <c r="B158" s="142"/>
      <c r="C158" s="173" t="s">
        <v>160</v>
      </c>
      <c r="D158" s="173" t="s">
        <v>143</v>
      </c>
      <c r="E158" s="174" t="s">
        <v>1342</v>
      </c>
      <c r="F158" s="175" t="s">
        <v>1343</v>
      </c>
      <c r="G158" s="176" t="s">
        <v>183</v>
      </c>
      <c r="H158" s="177">
        <v>30.14</v>
      </c>
      <c r="I158" s="143"/>
      <c r="J158" s="144">
        <f t="shared" si="0"/>
        <v>0</v>
      </c>
      <c r="K158" s="145"/>
      <c r="L158" s="30"/>
      <c r="M158" s="146" t="s">
        <v>1</v>
      </c>
      <c r="N158" s="147" t="s">
        <v>40</v>
      </c>
      <c r="O158" s="55"/>
      <c r="P158" s="148">
        <f t="shared" si="1"/>
        <v>0</v>
      </c>
      <c r="Q158" s="148">
        <v>0</v>
      </c>
      <c r="R158" s="148">
        <f t="shared" si="2"/>
        <v>0</v>
      </c>
      <c r="S158" s="148">
        <v>0</v>
      </c>
      <c r="T158" s="149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0" t="s">
        <v>146</v>
      </c>
      <c r="AT158" s="150" t="s">
        <v>143</v>
      </c>
      <c r="AU158" s="150" t="s">
        <v>147</v>
      </c>
      <c r="AY158" s="14" t="s">
        <v>140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4" t="s">
        <v>147</v>
      </c>
      <c r="BK158" s="151">
        <f t="shared" si="9"/>
        <v>0</v>
      </c>
      <c r="BL158" s="14" t="s">
        <v>146</v>
      </c>
      <c r="BM158" s="150" t="s">
        <v>1344</v>
      </c>
    </row>
    <row r="159" spans="1:65" s="2" customFormat="1" ht="14.45" customHeight="1" x14ac:dyDescent="0.2">
      <c r="A159" s="29"/>
      <c r="B159" s="142"/>
      <c r="C159" s="173" t="s">
        <v>164</v>
      </c>
      <c r="D159" s="173" t="s">
        <v>143</v>
      </c>
      <c r="E159" s="174" t="s">
        <v>1345</v>
      </c>
      <c r="F159" s="175" t="s">
        <v>1346</v>
      </c>
      <c r="G159" s="176" t="s">
        <v>183</v>
      </c>
      <c r="H159" s="177">
        <v>1.37</v>
      </c>
      <c r="I159" s="143"/>
      <c r="J159" s="144">
        <f t="shared" si="0"/>
        <v>0</v>
      </c>
      <c r="K159" s="145"/>
      <c r="L159" s="30"/>
      <c r="M159" s="146" t="s">
        <v>1</v>
      </c>
      <c r="N159" s="147" t="s">
        <v>40</v>
      </c>
      <c r="O159" s="55"/>
      <c r="P159" s="148">
        <f t="shared" si="1"/>
        <v>0</v>
      </c>
      <c r="Q159" s="148">
        <v>0</v>
      </c>
      <c r="R159" s="148">
        <f t="shared" si="2"/>
        <v>0</v>
      </c>
      <c r="S159" s="148">
        <v>0</v>
      </c>
      <c r="T159" s="149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0" t="s">
        <v>146</v>
      </c>
      <c r="AT159" s="150" t="s">
        <v>143</v>
      </c>
      <c r="AU159" s="150" t="s">
        <v>147</v>
      </c>
      <c r="AY159" s="14" t="s">
        <v>140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14" t="s">
        <v>147</v>
      </c>
      <c r="BK159" s="151">
        <f t="shared" si="9"/>
        <v>0</v>
      </c>
      <c r="BL159" s="14" t="s">
        <v>146</v>
      </c>
      <c r="BM159" s="150" t="s">
        <v>1347</v>
      </c>
    </row>
    <row r="160" spans="1:65" s="2" customFormat="1" ht="24.2" customHeight="1" x14ac:dyDescent="0.2">
      <c r="A160" s="29"/>
      <c r="B160" s="142"/>
      <c r="C160" s="173" t="s">
        <v>166</v>
      </c>
      <c r="D160" s="173" t="s">
        <v>143</v>
      </c>
      <c r="E160" s="174" t="s">
        <v>1348</v>
      </c>
      <c r="F160" s="175" t="s">
        <v>1349</v>
      </c>
      <c r="G160" s="176" t="s">
        <v>151</v>
      </c>
      <c r="H160" s="177">
        <v>1.37</v>
      </c>
      <c r="I160" s="143"/>
      <c r="J160" s="144">
        <f t="shared" si="0"/>
        <v>0</v>
      </c>
      <c r="K160" s="145"/>
      <c r="L160" s="30"/>
      <c r="M160" s="146" t="s">
        <v>1</v>
      </c>
      <c r="N160" s="147" t="s">
        <v>40</v>
      </c>
      <c r="O160" s="55"/>
      <c r="P160" s="148">
        <f t="shared" si="1"/>
        <v>0</v>
      </c>
      <c r="Q160" s="148">
        <v>0</v>
      </c>
      <c r="R160" s="148">
        <f t="shared" si="2"/>
        <v>0</v>
      </c>
      <c r="S160" s="148">
        <v>0</v>
      </c>
      <c r="T160" s="149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0" t="s">
        <v>146</v>
      </c>
      <c r="AT160" s="150" t="s">
        <v>143</v>
      </c>
      <c r="AU160" s="150" t="s">
        <v>147</v>
      </c>
      <c r="AY160" s="14" t="s">
        <v>140</v>
      </c>
      <c r="BE160" s="151">
        <f t="shared" si="4"/>
        <v>0</v>
      </c>
      <c r="BF160" s="151">
        <f t="shared" si="5"/>
        <v>0</v>
      </c>
      <c r="BG160" s="151">
        <f t="shared" si="6"/>
        <v>0</v>
      </c>
      <c r="BH160" s="151">
        <f t="shared" si="7"/>
        <v>0</v>
      </c>
      <c r="BI160" s="151">
        <f t="shared" si="8"/>
        <v>0</v>
      </c>
      <c r="BJ160" s="14" t="s">
        <v>147</v>
      </c>
      <c r="BK160" s="151">
        <f t="shared" si="9"/>
        <v>0</v>
      </c>
      <c r="BL160" s="14" t="s">
        <v>146</v>
      </c>
      <c r="BM160" s="150" t="s">
        <v>1350</v>
      </c>
    </row>
    <row r="161" spans="1:65" s="2" customFormat="1" ht="24.2" customHeight="1" x14ac:dyDescent="0.2">
      <c r="A161" s="29"/>
      <c r="B161" s="142"/>
      <c r="C161" s="173" t="s">
        <v>169</v>
      </c>
      <c r="D161" s="173" t="s">
        <v>143</v>
      </c>
      <c r="E161" s="174" t="s">
        <v>1351</v>
      </c>
      <c r="F161" s="175" t="s">
        <v>1352</v>
      </c>
      <c r="G161" s="176" t="s">
        <v>183</v>
      </c>
      <c r="H161" s="177">
        <v>1.34</v>
      </c>
      <c r="I161" s="143"/>
      <c r="J161" s="144">
        <f t="shared" si="0"/>
        <v>0</v>
      </c>
      <c r="K161" s="145"/>
      <c r="L161" s="30"/>
      <c r="M161" s="146" t="s">
        <v>1</v>
      </c>
      <c r="N161" s="147" t="s">
        <v>40</v>
      </c>
      <c r="O161" s="55"/>
      <c r="P161" s="148">
        <f t="shared" si="1"/>
        <v>0</v>
      </c>
      <c r="Q161" s="148">
        <v>0</v>
      </c>
      <c r="R161" s="148">
        <f t="shared" si="2"/>
        <v>0</v>
      </c>
      <c r="S161" s="148">
        <v>0</v>
      </c>
      <c r="T161" s="149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0" t="s">
        <v>146</v>
      </c>
      <c r="AT161" s="150" t="s">
        <v>143</v>
      </c>
      <c r="AU161" s="150" t="s">
        <v>147</v>
      </c>
      <c r="AY161" s="14" t="s">
        <v>140</v>
      </c>
      <c r="BE161" s="151">
        <f t="shared" si="4"/>
        <v>0</v>
      </c>
      <c r="BF161" s="151">
        <f t="shared" si="5"/>
        <v>0</v>
      </c>
      <c r="BG161" s="151">
        <f t="shared" si="6"/>
        <v>0</v>
      </c>
      <c r="BH161" s="151">
        <f t="shared" si="7"/>
        <v>0</v>
      </c>
      <c r="BI161" s="151">
        <f t="shared" si="8"/>
        <v>0</v>
      </c>
      <c r="BJ161" s="14" t="s">
        <v>147</v>
      </c>
      <c r="BK161" s="151">
        <f t="shared" si="9"/>
        <v>0</v>
      </c>
      <c r="BL161" s="14" t="s">
        <v>146</v>
      </c>
      <c r="BM161" s="150" t="s">
        <v>1353</v>
      </c>
    </row>
    <row r="162" spans="1:65" s="2" customFormat="1" ht="26.25" customHeight="1" x14ac:dyDescent="0.2">
      <c r="A162" s="29"/>
      <c r="B162" s="142"/>
      <c r="C162" s="178" t="s">
        <v>172</v>
      </c>
      <c r="D162" s="178" t="s">
        <v>268</v>
      </c>
      <c r="E162" s="179" t="s">
        <v>1354</v>
      </c>
      <c r="F162" s="180" t="s">
        <v>1355</v>
      </c>
      <c r="G162" s="181" t="s">
        <v>151</v>
      </c>
      <c r="H162" s="182">
        <v>2.278</v>
      </c>
      <c r="I162" s="152"/>
      <c r="J162" s="153">
        <f t="shared" si="0"/>
        <v>0</v>
      </c>
      <c r="K162" s="154"/>
      <c r="L162" s="155"/>
      <c r="M162" s="156" t="s">
        <v>1</v>
      </c>
      <c r="N162" s="157" t="s">
        <v>40</v>
      </c>
      <c r="O162" s="55"/>
      <c r="P162" s="148">
        <f t="shared" si="1"/>
        <v>0</v>
      </c>
      <c r="Q162" s="148">
        <v>1</v>
      </c>
      <c r="R162" s="148">
        <f t="shared" si="2"/>
        <v>2.278</v>
      </c>
      <c r="S162" s="148">
        <v>0</v>
      </c>
      <c r="T162" s="149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0" t="s">
        <v>169</v>
      </c>
      <c r="AT162" s="150" t="s">
        <v>268</v>
      </c>
      <c r="AU162" s="150" t="s">
        <v>147</v>
      </c>
      <c r="AY162" s="14" t="s">
        <v>140</v>
      </c>
      <c r="BE162" s="151">
        <f t="shared" si="4"/>
        <v>0</v>
      </c>
      <c r="BF162" s="151">
        <f t="shared" si="5"/>
        <v>0</v>
      </c>
      <c r="BG162" s="151">
        <f t="shared" si="6"/>
        <v>0</v>
      </c>
      <c r="BH162" s="151">
        <f t="shared" si="7"/>
        <v>0</v>
      </c>
      <c r="BI162" s="151">
        <f t="shared" si="8"/>
        <v>0</v>
      </c>
      <c r="BJ162" s="14" t="s">
        <v>147</v>
      </c>
      <c r="BK162" s="151">
        <f t="shared" si="9"/>
        <v>0</v>
      </c>
      <c r="BL162" s="14" t="s">
        <v>146</v>
      </c>
      <c r="BM162" s="150" t="s">
        <v>1356</v>
      </c>
    </row>
    <row r="163" spans="1:65" s="12" customFormat="1" ht="22.9" customHeight="1" x14ac:dyDescent="0.2">
      <c r="B163" s="130"/>
      <c r="C163" s="183"/>
      <c r="D163" s="184" t="s">
        <v>73</v>
      </c>
      <c r="E163" s="185" t="s">
        <v>147</v>
      </c>
      <c r="F163" s="185" t="s">
        <v>1357</v>
      </c>
      <c r="G163" s="183"/>
      <c r="H163" s="183"/>
      <c r="I163" s="133"/>
      <c r="J163" s="141">
        <f>BK163</f>
        <v>0</v>
      </c>
      <c r="L163" s="130"/>
      <c r="M163" s="134"/>
      <c r="N163" s="135"/>
      <c r="O163" s="135"/>
      <c r="P163" s="136">
        <f>SUM(P164:P166)</f>
        <v>0</v>
      </c>
      <c r="Q163" s="135"/>
      <c r="R163" s="136">
        <f>SUM(R164:R166)</f>
        <v>3.2746668099999998</v>
      </c>
      <c r="S163" s="135"/>
      <c r="T163" s="137">
        <f>SUM(T164:T166)</f>
        <v>0</v>
      </c>
      <c r="AR163" s="131" t="s">
        <v>80</v>
      </c>
      <c r="AT163" s="138" t="s">
        <v>73</v>
      </c>
      <c r="AU163" s="138" t="s">
        <v>80</v>
      </c>
      <c r="AY163" s="131" t="s">
        <v>140</v>
      </c>
      <c r="BK163" s="139">
        <f>SUM(BK164:BK166)</f>
        <v>0</v>
      </c>
    </row>
    <row r="164" spans="1:65" s="2" customFormat="1" ht="24.2" customHeight="1" x14ac:dyDescent="0.2">
      <c r="A164" s="29"/>
      <c r="B164" s="142"/>
      <c r="C164" s="173" t="s">
        <v>176</v>
      </c>
      <c r="D164" s="173" t="s">
        <v>143</v>
      </c>
      <c r="E164" s="174" t="s">
        <v>1358</v>
      </c>
      <c r="F164" s="175" t="s">
        <v>1359</v>
      </c>
      <c r="G164" s="176" t="s">
        <v>183</v>
      </c>
      <c r="H164" s="177">
        <v>0.98</v>
      </c>
      <c r="I164" s="143"/>
      <c r="J164" s="144">
        <f>ROUND(I164*H164,2)</f>
        <v>0</v>
      </c>
      <c r="K164" s="145"/>
      <c r="L164" s="30"/>
      <c r="M164" s="146" t="s">
        <v>1</v>
      </c>
      <c r="N164" s="147" t="s">
        <v>40</v>
      </c>
      <c r="O164" s="55"/>
      <c r="P164" s="148">
        <f>O164*H164</f>
        <v>0</v>
      </c>
      <c r="Q164" s="148">
        <v>2.0663999999999998</v>
      </c>
      <c r="R164" s="148">
        <f>Q164*H164</f>
        <v>2.0250719999999998</v>
      </c>
      <c r="S164" s="148">
        <v>0</v>
      </c>
      <c r="T164" s="149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0" t="s">
        <v>146</v>
      </c>
      <c r="AT164" s="150" t="s">
        <v>143</v>
      </c>
      <c r="AU164" s="150" t="s">
        <v>147</v>
      </c>
      <c r="AY164" s="14" t="s">
        <v>140</v>
      </c>
      <c r="BE164" s="151">
        <f>IF(N164="základná",J164,0)</f>
        <v>0</v>
      </c>
      <c r="BF164" s="151">
        <f>IF(N164="znížená",J164,0)</f>
        <v>0</v>
      </c>
      <c r="BG164" s="151">
        <f>IF(N164="zákl. prenesená",J164,0)</f>
        <v>0</v>
      </c>
      <c r="BH164" s="151">
        <f>IF(N164="zníž. prenesená",J164,0)</f>
        <v>0</v>
      </c>
      <c r="BI164" s="151">
        <f>IF(N164="nulová",J164,0)</f>
        <v>0</v>
      </c>
      <c r="BJ164" s="14" t="s">
        <v>147</v>
      </c>
      <c r="BK164" s="151">
        <f>ROUND(I164*H164,2)</f>
        <v>0</v>
      </c>
      <c r="BL164" s="14" t="s">
        <v>146</v>
      </c>
      <c r="BM164" s="150" t="s">
        <v>1360</v>
      </c>
    </row>
    <row r="165" spans="1:65" s="2" customFormat="1" ht="24.2" customHeight="1" x14ac:dyDescent="0.2">
      <c r="A165" s="29"/>
      <c r="B165" s="142"/>
      <c r="C165" s="173" t="s">
        <v>180</v>
      </c>
      <c r="D165" s="173" t="s">
        <v>143</v>
      </c>
      <c r="E165" s="174" t="s">
        <v>1361</v>
      </c>
      <c r="F165" s="175" t="s">
        <v>1362</v>
      </c>
      <c r="G165" s="176" t="s">
        <v>183</v>
      </c>
      <c r="H165" s="177">
        <v>0.54800000000000004</v>
      </c>
      <c r="I165" s="143"/>
      <c r="J165" s="144">
        <f>ROUND(I165*H165,2)</f>
        <v>0</v>
      </c>
      <c r="K165" s="145"/>
      <c r="L165" s="30"/>
      <c r="M165" s="146" t="s">
        <v>1</v>
      </c>
      <c r="N165" s="147" t="s">
        <v>40</v>
      </c>
      <c r="O165" s="55"/>
      <c r="P165" s="148">
        <f>O165*H165</f>
        <v>0</v>
      </c>
      <c r="Q165" s="148">
        <v>2.19407</v>
      </c>
      <c r="R165" s="148">
        <f>Q165*H165</f>
        <v>1.2023503600000001</v>
      </c>
      <c r="S165" s="148">
        <v>0</v>
      </c>
      <c r="T165" s="149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0" t="s">
        <v>146</v>
      </c>
      <c r="AT165" s="150" t="s">
        <v>143</v>
      </c>
      <c r="AU165" s="150" t="s">
        <v>147</v>
      </c>
      <c r="AY165" s="14" t="s">
        <v>140</v>
      </c>
      <c r="BE165" s="151">
        <f>IF(N165="základná",J165,0)</f>
        <v>0</v>
      </c>
      <c r="BF165" s="151">
        <f>IF(N165="znížená",J165,0)</f>
        <v>0</v>
      </c>
      <c r="BG165" s="151">
        <f>IF(N165="zákl. prenesená",J165,0)</f>
        <v>0</v>
      </c>
      <c r="BH165" s="151">
        <f>IF(N165="zníž. prenesená",J165,0)</f>
        <v>0</v>
      </c>
      <c r="BI165" s="151">
        <f>IF(N165="nulová",J165,0)</f>
        <v>0</v>
      </c>
      <c r="BJ165" s="14" t="s">
        <v>147</v>
      </c>
      <c r="BK165" s="151">
        <f>ROUND(I165*H165,2)</f>
        <v>0</v>
      </c>
      <c r="BL165" s="14" t="s">
        <v>146</v>
      </c>
      <c r="BM165" s="150" t="s">
        <v>1363</v>
      </c>
    </row>
    <row r="166" spans="1:65" s="2" customFormat="1" ht="24.2" customHeight="1" x14ac:dyDescent="0.2">
      <c r="A166" s="29"/>
      <c r="B166" s="142"/>
      <c r="C166" s="173" t="s">
        <v>185</v>
      </c>
      <c r="D166" s="173" t="s">
        <v>143</v>
      </c>
      <c r="E166" s="174" t="s">
        <v>1364</v>
      </c>
      <c r="F166" s="175" t="s">
        <v>1365</v>
      </c>
      <c r="G166" s="176" t="s">
        <v>155</v>
      </c>
      <c r="H166" s="177">
        <v>7.5350000000000001</v>
      </c>
      <c r="I166" s="143"/>
      <c r="J166" s="144">
        <f>ROUND(I166*H166,2)</f>
        <v>0</v>
      </c>
      <c r="K166" s="145"/>
      <c r="L166" s="30"/>
      <c r="M166" s="146" t="s">
        <v>1</v>
      </c>
      <c r="N166" s="147" t="s">
        <v>40</v>
      </c>
      <c r="O166" s="55"/>
      <c r="P166" s="148">
        <f>O166*H166</f>
        <v>0</v>
      </c>
      <c r="Q166" s="148">
        <v>6.2700000000000004E-3</v>
      </c>
      <c r="R166" s="148">
        <f>Q166*H166</f>
        <v>4.7244450000000007E-2</v>
      </c>
      <c r="S166" s="148">
        <v>0</v>
      </c>
      <c r="T166" s="14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0" t="s">
        <v>146</v>
      </c>
      <c r="AT166" s="150" t="s">
        <v>143</v>
      </c>
      <c r="AU166" s="150" t="s">
        <v>147</v>
      </c>
      <c r="AY166" s="14" t="s">
        <v>140</v>
      </c>
      <c r="BE166" s="151">
        <f>IF(N166="základná",J166,0)</f>
        <v>0</v>
      </c>
      <c r="BF166" s="151">
        <f>IF(N166="znížená",J166,0)</f>
        <v>0</v>
      </c>
      <c r="BG166" s="151">
        <f>IF(N166="zákl. prenesená",J166,0)</f>
        <v>0</v>
      </c>
      <c r="BH166" s="151">
        <f>IF(N166="zníž. prenesená",J166,0)</f>
        <v>0</v>
      </c>
      <c r="BI166" s="151">
        <f>IF(N166="nulová",J166,0)</f>
        <v>0</v>
      </c>
      <c r="BJ166" s="14" t="s">
        <v>147</v>
      </c>
      <c r="BK166" s="151">
        <f>ROUND(I166*H166,2)</f>
        <v>0</v>
      </c>
      <c r="BL166" s="14" t="s">
        <v>146</v>
      </c>
      <c r="BM166" s="150" t="s">
        <v>1366</v>
      </c>
    </row>
    <row r="167" spans="1:65" s="12" customFormat="1" ht="22.9" customHeight="1" x14ac:dyDescent="0.2">
      <c r="B167" s="130"/>
      <c r="C167" s="183"/>
      <c r="D167" s="184" t="s">
        <v>73</v>
      </c>
      <c r="E167" s="185" t="s">
        <v>141</v>
      </c>
      <c r="F167" s="185" t="s">
        <v>142</v>
      </c>
      <c r="G167" s="183"/>
      <c r="H167" s="183"/>
      <c r="I167" s="133"/>
      <c r="J167" s="141">
        <f>BK167</f>
        <v>0</v>
      </c>
      <c r="L167" s="130"/>
      <c r="M167" s="134"/>
      <c r="N167" s="135"/>
      <c r="O167" s="135"/>
      <c r="P167" s="136">
        <f>SUM(P168:P182)</f>
        <v>0</v>
      </c>
      <c r="Q167" s="135"/>
      <c r="R167" s="136">
        <f>SUM(R168:R182)</f>
        <v>15.78799826</v>
      </c>
      <c r="S167" s="135"/>
      <c r="T167" s="137">
        <f>SUM(T168:T182)</f>
        <v>0</v>
      </c>
      <c r="AR167" s="131" t="s">
        <v>80</v>
      </c>
      <c r="AT167" s="138" t="s">
        <v>73</v>
      </c>
      <c r="AU167" s="138" t="s">
        <v>80</v>
      </c>
      <c r="AY167" s="131" t="s">
        <v>140</v>
      </c>
      <c r="BK167" s="139">
        <f>SUM(BK168:BK182)</f>
        <v>0</v>
      </c>
    </row>
    <row r="168" spans="1:65" s="2" customFormat="1" ht="39.4" customHeight="1" x14ac:dyDescent="0.2">
      <c r="A168" s="29"/>
      <c r="B168" s="142"/>
      <c r="C168" s="173" t="s">
        <v>189</v>
      </c>
      <c r="D168" s="173" t="s">
        <v>143</v>
      </c>
      <c r="E168" s="174" t="s">
        <v>1367</v>
      </c>
      <c r="F168" s="175" t="s">
        <v>2093</v>
      </c>
      <c r="G168" s="176" t="s">
        <v>183</v>
      </c>
      <c r="H168" s="177">
        <v>0.64</v>
      </c>
      <c r="I168" s="143"/>
      <c r="J168" s="144">
        <f t="shared" ref="J168:J182" si="10">ROUND(I168*H168,2)</f>
        <v>0</v>
      </c>
      <c r="K168" s="145"/>
      <c r="L168" s="30"/>
      <c r="M168" s="146" t="s">
        <v>1</v>
      </c>
      <c r="N168" s="147" t="s">
        <v>40</v>
      </c>
      <c r="O168" s="55"/>
      <c r="P168" s="148">
        <f t="shared" ref="P168:P182" si="11">O168*H168</f>
        <v>0</v>
      </c>
      <c r="Q168" s="148">
        <v>0.83004999999999995</v>
      </c>
      <c r="R168" s="148">
        <f t="shared" ref="R168:R182" si="12">Q168*H168</f>
        <v>0.53123199999999993</v>
      </c>
      <c r="S168" s="148">
        <v>0</v>
      </c>
      <c r="T168" s="149">
        <f t="shared" ref="T168:T182" si="13"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0" t="s">
        <v>146</v>
      </c>
      <c r="AT168" s="150" t="s">
        <v>143</v>
      </c>
      <c r="AU168" s="150" t="s">
        <v>147</v>
      </c>
      <c r="AY168" s="14" t="s">
        <v>140</v>
      </c>
      <c r="BE168" s="151">
        <f t="shared" ref="BE168:BE182" si="14">IF(N168="základná",J168,0)</f>
        <v>0</v>
      </c>
      <c r="BF168" s="151">
        <f t="shared" ref="BF168:BF182" si="15">IF(N168="znížená",J168,0)</f>
        <v>0</v>
      </c>
      <c r="BG168" s="151">
        <f t="shared" ref="BG168:BG182" si="16">IF(N168="zákl. prenesená",J168,0)</f>
        <v>0</v>
      </c>
      <c r="BH168" s="151">
        <f t="shared" ref="BH168:BH182" si="17">IF(N168="zníž. prenesená",J168,0)</f>
        <v>0</v>
      </c>
      <c r="BI168" s="151">
        <f t="shared" ref="BI168:BI182" si="18">IF(N168="nulová",J168,0)</f>
        <v>0</v>
      </c>
      <c r="BJ168" s="14" t="s">
        <v>147</v>
      </c>
      <c r="BK168" s="151">
        <f t="shared" ref="BK168:BK182" si="19">ROUND(I168*H168,2)</f>
        <v>0</v>
      </c>
      <c r="BL168" s="14" t="s">
        <v>146</v>
      </c>
      <c r="BM168" s="150" t="s">
        <v>1368</v>
      </c>
    </row>
    <row r="169" spans="1:65" s="2" customFormat="1" ht="24.2" customHeight="1" x14ac:dyDescent="0.2">
      <c r="A169" s="29"/>
      <c r="B169" s="142"/>
      <c r="C169" s="173" t="s">
        <v>194</v>
      </c>
      <c r="D169" s="173" t="s">
        <v>143</v>
      </c>
      <c r="E169" s="174" t="s">
        <v>1369</v>
      </c>
      <c r="F169" s="175" t="s">
        <v>1370</v>
      </c>
      <c r="G169" s="176" t="s">
        <v>145</v>
      </c>
      <c r="H169" s="177">
        <v>1</v>
      </c>
      <c r="I169" s="143"/>
      <c r="J169" s="144">
        <f t="shared" si="10"/>
        <v>0</v>
      </c>
      <c r="K169" s="145"/>
      <c r="L169" s="30"/>
      <c r="M169" s="146" t="s">
        <v>1</v>
      </c>
      <c r="N169" s="147" t="s">
        <v>40</v>
      </c>
      <c r="O169" s="55"/>
      <c r="P169" s="148">
        <f t="shared" si="11"/>
        <v>0</v>
      </c>
      <c r="Q169" s="148">
        <v>6.9360000000000005E-2</v>
      </c>
      <c r="R169" s="148">
        <f t="shared" si="12"/>
        <v>6.9360000000000005E-2</v>
      </c>
      <c r="S169" s="148">
        <v>0</v>
      </c>
      <c r="T169" s="149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0" t="s">
        <v>146</v>
      </c>
      <c r="AT169" s="150" t="s">
        <v>143</v>
      </c>
      <c r="AU169" s="150" t="s">
        <v>147</v>
      </c>
      <c r="AY169" s="14" t="s">
        <v>140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4" t="s">
        <v>147</v>
      </c>
      <c r="BK169" s="151">
        <f t="shared" si="19"/>
        <v>0</v>
      </c>
      <c r="BL169" s="14" t="s">
        <v>146</v>
      </c>
      <c r="BM169" s="150" t="s">
        <v>1371</v>
      </c>
    </row>
    <row r="170" spans="1:65" s="2" customFormat="1" ht="24.2" customHeight="1" x14ac:dyDescent="0.2">
      <c r="A170" s="29"/>
      <c r="B170" s="142"/>
      <c r="C170" s="173" t="s">
        <v>197</v>
      </c>
      <c r="D170" s="173" t="s">
        <v>143</v>
      </c>
      <c r="E170" s="174" t="s">
        <v>144</v>
      </c>
      <c r="F170" s="175" t="s">
        <v>1372</v>
      </c>
      <c r="G170" s="176" t="s">
        <v>145</v>
      </c>
      <c r="H170" s="177">
        <v>12</v>
      </c>
      <c r="I170" s="143"/>
      <c r="J170" s="144">
        <f t="shared" si="10"/>
        <v>0</v>
      </c>
      <c r="K170" s="145"/>
      <c r="L170" s="30"/>
      <c r="M170" s="146" t="s">
        <v>1</v>
      </c>
      <c r="N170" s="147" t="s">
        <v>40</v>
      </c>
      <c r="O170" s="55"/>
      <c r="P170" s="148">
        <f t="shared" si="11"/>
        <v>0</v>
      </c>
      <c r="Q170" s="148">
        <v>2.6579999999999999E-2</v>
      </c>
      <c r="R170" s="148">
        <f t="shared" si="12"/>
        <v>0.31896000000000002</v>
      </c>
      <c r="S170" s="148">
        <v>0</v>
      </c>
      <c r="T170" s="149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0" t="s">
        <v>146</v>
      </c>
      <c r="AT170" s="150" t="s">
        <v>143</v>
      </c>
      <c r="AU170" s="150" t="s">
        <v>147</v>
      </c>
      <c r="AY170" s="14" t="s">
        <v>140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4" t="s">
        <v>147</v>
      </c>
      <c r="BK170" s="151">
        <f t="shared" si="19"/>
        <v>0</v>
      </c>
      <c r="BL170" s="14" t="s">
        <v>146</v>
      </c>
      <c r="BM170" s="150" t="s">
        <v>148</v>
      </c>
    </row>
    <row r="171" spans="1:65" s="2" customFormat="1" ht="24.2" customHeight="1" x14ac:dyDescent="0.2">
      <c r="A171" s="29"/>
      <c r="B171" s="142"/>
      <c r="C171" s="173" t="s">
        <v>200</v>
      </c>
      <c r="D171" s="173" t="s">
        <v>143</v>
      </c>
      <c r="E171" s="174" t="s">
        <v>149</v>
      </c>
      <c r="F171" s="175" t="s">
        <v>150</v>
      </c>
      <c r="G171" s="176" t="s">
        <v>151</v>
      </c>
      <c r="H171" s="177">
        <v>0.129</v>
      </c>
      <c r="I171" s="143"/>
      <c r="J171" s="144">
        <f t="shared" si="10"/>
        <v>0</v>
      </c>
      <c r="K171" s="145"/>
      <c r="L171" s="30"/>
      <c r="M171" s="146" t="s">
        <v>1</v>
      </c>
      <c r="N171" s="147" t="s">
        <v>40</v>
      </c>
      <c r="O171" s="55"/>
      <c r="P171" s="148">
        <f t="shared" si="11"/>
        <v>0</v>
      </c>
      <c r="Q171" s="148">
        <v>1.0900000000000001</v>
      </c>
      <c r="R171" s="148">
        <f t="shared" si="12"/>
        <v>0.14061000000000001</v>
      </c>
      <c r="S171" s="148">
        <v>0</v>
      </c>
      <c r="T171" s="149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0" t="s">
        <v>146</v>
      </c>
      <c r="AT171" s="150" t="s">
        <v>143</v>
      </c>
      <c r="AU171" s="150" t="s">
        <v>147</v>
      </c>
      <c r="AY171" s="14" t="s">
        <v>140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4" t="s">
        <v>147</v>
      </c>
      <c r="BK171" s="151">
        <f t="shared" si="19"/>
        <v>0</v>
      </c>
      <c r="BL171" s="14" t="s">
        <v>146</v>
      </c>
      <c r="BM171" s="150" t="s">
        <v>152</v>
      </c>
    </row>
    <row r="172" spans="1:65" s="2" customFormat="1" ht="24.2" customHeight="1" x14ac:dyDescent="0.2">
      <c r="A172" s="29"/>
      <c r="B172" s="142"/>
      <c r="C172" s="173" t="s">
        <v>204</v>
      </c>
      <c r="D172" s="173" t="s">
        <v>143</v>
      </c>
      <c r="E172" s="174" t="s">
        <v>153</v>
      </c>
      <c r="F172" s="175" t="s">
        <v>154</v>
      </c>
      <c r="G172" s="176" t="s">
        <v>155</v>
      </c>
      <c r="H172" s="177">
        <v>1.75</v>
      </c>
      <c r="I172" s="143"/>
      <c r="J172" s="144">
        <f t="shared" si="10"/>
        <v>0</v>
      </c>
      <c r="K172" s="145"/>
      <c r="L172" s="30"/>
      <c r="M172" s="146" t="s">
        <v>1</v>
      </c>
      <c r="N172" s="147" t="s">
        <v>40</v>
      </c>
      <c r="O172" s="55"/>
      <c r="P172" s="148">
        <f t="shared" si="11"/>
        <v>0</v>
      </c>
      <c r="Q172" s="148">
        <v>2.9059999999999999E-2</v>
      </c>
      <c r="R172" s="148">
        <f t="shared" si="12"/>
        <v>5.0854999999999997E-2</v>
      </c>
      <c r="S172" s="148">
        <v>0</v>
      </c>
      <c r="T172" s="149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0" t="s">
        <v>146</v>
      </c>
      <c r="AT172" s="150" t="s">
        <v>143</v>
      </c>
      <c r="AU172" s="150" t="s">
        <v>147</v>
      </c>
      <c r="AY172" s="14" t="s">
        <v>140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4" t="s">
        <v>147</v>
      </c>
      <c r="BK172" s="151">
        <f t="shared" si="19"/>
        <v>0</v>
      </c>
      <c r="BL172" s="14" t="s">
        <v>146</v>
      </c>
      <c r="BM172" s="150" t="s">
        <v>156</v>
      </c>
    </row>
    <row r="173" spans="1:65" s="2" customFormat="1" ht="24.2" customHeight="1" x14ac:dyDescent="0.2">
      <c r="A173" s="29"/>
      <c r="B173" s="142"/>
      <c r="C173" s="173" t="s">
        <v>208</v>
      </c>
      <c r="D173" s="173" t="s">
        <v>143</v>
      </c>
      <c r="E173" s="174" t="s">
        <v>157</v>
      </c>
      <c r="F173" s="175" t="s">
        <v>158</v>
      </c>
      <c r="G173" s="176" t="s">
        <v>155</v>
      </c>
      <c r="H173" s="177">
        <v>1.75</v>
      </c>
      <c r="I173" s="143"/>
      <c r="J173" s="144">
        <f t="shared" si="10"/>
        <v>0</v>
      </c>
      <c r="K173" s="145"/>
      <c r="L173" s="30"/>
      <c r="M173" s="146" t="s">
        <v>1</v>
      </c>
      <c r="N173" s="147" t="s">
        <v>40</v>
      </c>
      <c r="O173" s="55"/>
      <c r="P173" s="148">
        <f t="shared" si="11"/>
        <v>0</v>
      </c>
      <c r="Q173" s="148">
        <v>4.6589999999999999E-2</v>
      </c>
      <c r="R173" s="148">
        <f t="shared" si="12"/>
        <v>8.1532499999999994E-2</v>
      </c>
      <c r="S173" s="148">
        <v>0</v>
      </c>
      <c r="T173" s="149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0" t="s">
        <v>146</v>
      </c>
      <c r="AT173" s="150" t="s">
        <v>143</v>
      </c>
      <c r="AU173" s="150" t="s">
        <v>147</v>
      </c>
      <c r="AY173" s="14" t="s">
        <v>140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4" t="s">
        <v>147</v>
      </c>
      <c r="BK173" s="151">
        <f t="shared" si="19"/>
        <v>0</v>
      </c>
      <c r="BL173" s="14" t="s">
        <v>146</v>
      </c>
      <c r="BM173" s="150" t="s">
        <v>159</v>
      </c>
    </row>
    <row r="174" spans="1:65" s="2" customFormat="1" ht="24.2" customHeight="1" x14ac:dyDescent="0.2">
      <c r="A174" s="29"/>
      <c r="B174" s="142"/>
      <c r="C174" s="173" t="s">
        <v>212</v>
      </c>
      <c r="D174" s="173" t="s">
        <v>143</v>
      </c>
      <c r="E174" s="174" t="s">
        <v>161</v>
      </c>
      <c r="F174" s="175" t="s">
        <v>162</v>
      </c>
      <c r="G174" s="176" t="s">
        <v>163</v>
      </c>
      <c r="H174" s="177">
        <v>1.8</v>
      </c>
      <c r="I174" s="143"/>
      <c r="J174" s="144">
        <f t="shared" si="10"/>
        <v>0</v>
      </c>
      <c r="K174" s="145"/>
      <c r="L174" s="30"/>
      <c r="M174" s="146" t="s">
        <v>1</v>
      </c>
      <c r="N174" s="147" t="s">
        <v>40</v>
      </c>
      <c r="O174" s="55"/>
      <c r="P174" s="148">
        <f t="shared" si="11"/>
        <v>0</v>
      </c>
      <c r="Q174" s="148">
        <v>0</v>
      </c>
      <c r="R174" s="148">
        <f t="shared" si="12"/>
        <v>0</v>
      </c>
      <c r="S174" s="148">
        <v>0</v>
      </c>
      <c r="T174" s="149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0" t="s">
        <v>146</v>
      </c>
      <c r="AT174" s="150" t="s">
        <v>143</v>
      </c>
      <c r="AU174" s="150" t="s">
        <v>147</v>
      </c>
      <c r="AY174" s="14" t="s">
        <v>140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4" t="s">
        <v>147</v>
      </c>
      <c r="BK174" s="151">
        <f t="shared" si="19"/>
        <v>0</v>
      </c>
      <c r="BL174" s="14" t="s">
        <v>146</v>
      </c>
      <c r="BM174" s="150" t="s">
        <v>1373</v>
      </c>
    </row>
    <row r="175" spans="1:65" s="2" customFormat="1" ht="37.35" customHeight="1" x14ac:dyDescent="0.2">
      <c r="A175" s="29"/>
      <c r="B175" s="142"/>
      <c r="C175" s="173" t="s">
        <v>7</v>
      </c>
      <c r="D175" s="173" t="s">
        <v>143</v>
      </c>
      <c r="E175" s="174" t="s">
        <v>165</v>
      </c>
      <c r="F175" s="175" t="s">
        <v>2094</v>
      </c>
      <c r="G175" s="176" t="s">
        <v>155</v>
      </c>
      <c r="H175" s="177">
        <v>1</v>
      </c>
      <c r="I175" s="143"/>
      <c r="J175" s="144">
        <f t="shared" si="10"/>
        <v>0</v>
      </c>
      <c r="K175" s="145"/>
      <c r="L175" s="30"/>
      <c r="M175" s="146" t="s">
        <v>1</v>
      </c>
      <c r="N175" s="147" t="s">
        <v>40</v>
      </c>
      <c r="O175" s="55"/>
      <c r="P175" s="148">
        <f t="shared" si="11"/>
        <v>0</v>
      </c>
      <c r="Q175" s="148">
        <v>0.15368999999999999</v>
      </c>
      <c r="R175" s="148">
        <f t="shared" si="12"/>
        <v>0.15368999999999999</v>
      </c>
      <c r="S175" s="148">
        <v>0</v>
      </c>
      <c r="T175" s="149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0" t="s">
        <v>146</v>
      </c>
      <c r="AT175" s="150" t="s">
        <v>143</v>
      </c>
      <c r="AU175" s="150" t="s">
        <v>147</v>
      </c>
      <c r="AY175" s="14" t="s">
        <v>140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14" t="s">
        <v>147</v>
      </c>
      <c r="BK175" s="151">
        <f t="shared" si="19"/>
        <v>0</v>
      </c>
      <c r="BL175" s="14" t="s">
        <v>146</v>
      </c>
      <c r="BM175" s="150" t="s">
        <v>1374</v>
      </c>
    </row>
    <row r="176" spans="1:65" s="2" customFormat="1" ht="24.2" customHeight="1" x14ac:dyDescent="0.2">
      <c r="A176" s="29"/>
      <c r="B176" s="142"/>
      <c r="C176" s="173" t="s">
        <v>219</v>
      </c>
      <c r="D176" s="173" t="s">
        <v>143</v>
      </c>
      <c r="E176" s="174" t="s">
        <v>167</v>
      </c>
      <c r="F176" s="175" t="s">
        <v>1375</v>
      </c>
      <c r="G176" s="176" t="s">
        <v>155</v>
      </c>
      <c r="H176" s="177">
        <v>55.094000000000001</v>
      </c>
      <c r="I176" s="143"/>
      <c r="J176" s="144">
        <f t="shared" si="10"/>
        <v>0</v>
      </c>
      <c r="K176" s="145"/>
      <c r="L176" s="30"/>
      <c r="M176" s="146" t="s">
        <v>1</v>
      </c>
      <c r="N176" s="147" t="s">
        <v>40</v>
      </c>
      <c r="O176" s="55"/>
      <c r="P176" s="148">
        <f t="shared" si="11"/>
        <v>0</v>
      </c>
      <c r="Q176" s="148">
        <v>7.1940000000000004E-2</v>
      </c>
      <c r="R176" s="148">
        <f t="shared" si="12"/>
        <v>3.9634623600000003</v>
      </c>
      <c r="S176" s="148">
        <v>0</v>
      </c>
      <c r="T176" s="149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0" t="s">
        <v>146</v>
      </c>
      <c r="AT176" s="150" t="s">
        <v>143</v>
      </c>
      <c r="AU176" s="150" t="s">
        <v>147</v>
      </c>
      <c r="AY176" s="14" t="s">
        <v>140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14" t="s">
        <v>147</v>
      </c>
      <c r="BK176" s="151">
        <f t="shared" si="19"/>
        <v>0</v>
      </c>
      <c r="BL176" s="14" t="s">
        <v>146</v>
      </c>
      <c r="BM176" s="150" t="s">
        <v>168</v>
      </c>
    </row>
    <row r="177" spans="1:65" s="2" customFormat="1" ht="24.2" customHeight="1" x14ac:dyDescent="0.2">
      <c r="A177" s="29"/>
      <c r="B177" s="142"/>
      <c r="C177" s="173" t="s">
        <v>223</v>
      </c>
      <c r="D177" s="173" t="s">
        <v>143</v>
      </c>
      <c r="E177" s="174" t="s">
        <v>170</v>
      </c>
      <c r="F177" s="175" t="s">
        <v>1376</v>
      </c>
      <c r="G177" s="176" t="s">
        <v>155</v>
      </c>
      <c r="H177" s="177">
        <v>58.98</v>
      </c>
      <c r="I177" s="143"/>
      <c r="J177" s="144">
        <f t="shared" si="10"/>
        <v>0</v>
      </c>
      <c r="K177" s="145"/>
      <c r="L177" s="30"/>
      <c r="M177" s="146" t="s">
        <v>1</v>
      </c>
      <c r="N177" s="147" t="s">
        <v>40</v>
      </c>
      <c r="O177" s="55"/>
      <c r="P177" s="148">
        <f t="shared" si="11"/>
        <v>0</v>
      </c>
      <c r="Q177" s="148">
        <v>0.10778</v>
      </c>
      <c r="R177" s="148">
        <f t="shared" si="12"/>
        <v>6.3568644000000001</v>
      </c>
      <c r="S177" s="148">
        <v>0</v>
      </c>
      <c r="T177" s="149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0" t="s">
        <v>146</v>
      </c>
      <c r="AT177" s="150" t="s">
        <v>143</v>
      </c>
      <c r="AU177" s="150" t="s">
        <v>147</v>
      </c>
      <c r="AY177" s="14" t="s">
        <v>140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14" t="s">
        <v>147</v>
      </c>
      <c r="BK177" s="151">
        <f t="shared" si="19"/>
        <v>0</v>
      </c>
      <c r="BL177" s="14" t="s">
        <v>146</v>
      </c>
      <c r="BM177" s="150" t="s">
        <v>171</v>
      </c>
    </row>
    <row r="178" spans="1:65" s="2" customFormat="1" ht="24.2" customHeight="1" x14ac:dyDescent="0.2">
      <c r="A178" s="29"/>
      <c r="B178" s="142"/>
      <c r="C178" s="173" t="s">
        <v>227</v>
      </c>
      <c r="D178" s="173" t="s">
        <v>143</v>
      </c>
      <c r="E178" s="174" t="s">
        <v>173</v>
      </c>
      <c r="F178" s="175" t="s">
        <v>174</v>
      </c>
      <c r="G178" s="176" t="s">
        <v>163</v>
      </c>
      <c r="H178" s="177">
        <v>110.7</v>
      </c>
      <c r="I178" s="143"/>
      <c r="J178" s="144">
        <f t="shared" si="10"/>
        <v>0</v>
      </c>
      <c r="K178" s="145"/>
      <c r="L178" s="30"/>
      <c r="M178" s="146" t="s">
        <v>1</v>
      </c>
      <c r="N178" s="147" t="s">
        <v>40</v>
      </c>
      <c r="O178" s="55"/>
      <c r="P178" s="148">
        <f t="shared" si="11"/>
        <v>0</v>
      </c>
      <c r="Q178" s="148">
        <v>1E-4</v>
      </c>
      <c r="R178" s="148">
        <f t="shared" si="12"/>
        <v>1.107E-2</v>
      </c>
      <c r="S178" s="148">
        <v>0</v>
      </c>
      <c r="T178" s="149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0" t="s">
        <v>146</v>
      </c>
      <c r="AT178" s="150" t="s">
        <v>143</v>
      </c>
      <c r="AU178" s="150" t="s">
        <v>147</v>
      </c>
      <c r="AY178" s="14" t="s">
        <v>140</v>
      </c>
      <c r="BE178" s="151">
        <f t="shared" si="14"/>
        <v>0</v>
      </c>
      <c r="BF178" s="151">
        <f t="shared" si="15"/>
        <v>0</v>
      </c>
      <c r="BG178" s="151">
        <f t="shared" si="16"/>
        <v>0</v>
      </c>
      <c r="BH178" s="151">
        <f t="shared" si="17"/>
        <v>0</v>
      </c>
      <c r="BI178" s="151">
        <f t="shared" si="18"/>
        <v>0</v>
      </c>
      <c r="BJ178" s="14" t="s">
        <v>147</v>
      </c>
      <c r="BK178" s="151">
        <f t="shared" si="19"/>
        <v>0</v>
      </c>
      <c r="BL178" s="14" t="s">
        <v>146</v>
      </c>
      <c r="BM178" s="150" t="s">
        <v>175</v>
      </c>
    </row>
    <row r="179" spans="1:65" s="2" customFormat="1" ht="31.5" customHeight="1" x14ac:dyDescent="0.2">
      <c r="A179" s="29"/>
      <c r="B179" s="142"/>
      <c r="C179" s="173" t="s">
        <v>231</v>
      </c>
      <c r="D179" s="173" t="s">
        <v>143</v>
      </c>
      <c r="E179" s="174" t="s">
        <v>177</v>
      </c>
      <c r="F179" s="175" t="s">
        <v>178</v>
      </c>
      <c r="G179" s="176" t="s">
        <v>163</v>
      </c>
      <c r="H179" s="177">
        <v>42.25</v>
      </c>
      <c r="I179" s="143"/>
      <c r="J179" s="144">
        <f t="shared" si="10"/>
        <v>0</v>
      </c>
      <c r="K179" s="145"/>
      <c r="L179" s="30"/>
      <c r="M179" s="146" t="s">
        <v>1</v>
      </c>
      <c r="N179" s="147" t="s">
        <v>40</v>
      </c>
      <c r="O179" s="55"/>
      <c r="P179" s="148">
        <f t="shared" si="11"/>
        <v>0</v>
      </c>
      <c r="Q179" s="148">
        <v>1.2E-4</v>
      </c>
      <c r="R179" s="148">
        <f t="shared" si="12"/>
        <v>5.0699999999999999E-3</v>
      </c>
      <c r="S179" s="148">
        <v>0</v>
      </c>
      <c r="T179" s="149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0" t="s">
        <v>146</v>
      </c>
      <c r="AT179" s="150" t="s">
        <v>143</v>
      </c>
      <c r="AU179" s="150" t="s">
        <v>147</v>
      </c>
      <c r="AY179" s="14" t="s">
        <v>140</v>
      </c>
      <c r="BE179" s="151">
        <f t="shared" si="14"/>
        <v>0</v>
      </c>
      <c r="BF179" s="151">
        <f t="shared" si="15"/>
        <v>0</v>
      </c>
      <c r="BG179" s="151">
        <f t="shared" si="16"/>
        <v>0</v>
      </c>
      <c r="BH179" s="151">
        <f t="shared" si="17"/>
        <v>0</v>
      </c>
      <c r="BI179" s="151">
        <f t="shared" si="18"/>
        <v>0</v>
      </c>
      <c r="BJ179" s="14" t="s">
        <v>147</v>
      </c>
      <c r="BK179" s="151">
        <f t="shared" si="19"/>
        <v>0</v>
      </c>
      <c r="BL179" s="14" t="s">
        <v>146</v>
      </c>
      <c r="BM179" s="150" t="s">
        <v>179</v>
      </c>
    </row>
    <row r="180" spans="1:65" s="2" customFormat="1" ht="37.9" customHeight="1" x14ac:dyDescent="0.2">
      <c r="A180" s="29"/>
      <c r="B180" s="142"/>
      <c r="C180" s="173" t="s">
        <v>235</v>
      </c>
      <c r="D180" s="173" t="s">
        <v>143</v>
      </c>
      <c r="E180" s="174" t="s">
        <v>181</v>
      </c>
      <c r="F180" s="175" t="s">
        <v>182</v>
      </c>
      <c r="G180" s="176" t="s">
        <v>183</v>
      </c>
      <c r="H180" s="177">
        <v>1.84</v>
      </c>
      <c r="I180" s="143"/>
      <c r="J180" s="144">
        <f t="shared" si="10"/>
        <v>0</v>
      </c>
      <c r="K180" s="145"/>
      <c r="L180" s="30"/>
      <c r="M180" s="146" t="s">
        <v>1</v>
      </c>
      <c r="N180" s="147" t="s">
        <v>40</v>
      </c>
      <c r="O180" s="55"/>
      <c r="P180" s="148">
        <f t="shared" si="11"/>
        <v>0</v>
      </c>
      <c r="Q180" s="148">
        <v>2.2128000000000001</v>
      </c>
      <c r="R180" s="148">
        <f t="shared" si="12"/>
        <v>4.0715520000000005</v>
      </c>
      <c r="S180" s="148">
        <v>0</v>
      </c>
      <c r="T180" s="149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0" t="s">
        <v>146</v>
      </c>
      <c r="AT180" s="150" t="s">
        <v>143</v>
      </c>
      <c r="AU180" s="150" t="s">
        <v>147</v>
      </c>
      <c r="AY180" s="14" t="s">
        <v>140</v>
      </c>
      <c r="BE180" s="151">
        <f t="shared" si="14"/>
        <v>0</v>
      </c>
      <c r="BF180" s="151">
        <f t="shared" si="15"/>
        <v>0</v>
      </c>
      <c r="BG180" s="151">
        <f t="shared" si="16"/>
        <v>0</v>
      </c>
      <c r="BH180" s="151">
        <f t="shared" si="17"/>
        <v>0</v>
      </c>
      <c r="BI180" s="151">
        <f t="shared" si="18"/>
        <v>0</v>
      </c>
      <c r="BJ180" s="14" t="s">
        <v>147</v>
      </c>
      <c r="BK180" s="151">
        <f t="shared" si="19"/>
        <v>0</v>
      </c>
      <c r="BL180" s="14" t="s">
        <v>146</v>
      </c>
      <c r="BM180" s="150" t="s">
        <v>184</v>
      </c>
    </row>
    <row r="181" spans="1:65" s="2" customFormat="1" ht="24.2" customHeight="1" x14ac:dyDescent="0.2">
      <c r="A181" s="29"/>
      <c r="B181" s="142"/>
      <c r="C181" s="173" t="s">
        <v>239</v>
      </c>
      <c r="D181" s="173" t="s">
        <v>143</v>
      </c>
      <c r="E181" s="174" t="s">
        <v>186</v>
      </c>
      <c r="F181" s="175" t="s">
        <v>187</v>
      </c>
      <c r="G181" s="176" t="s">
        <v>155</v>
      </c>
      <c r="H181" s="177">
        <v>7</v>
      </c>
      <c r="I181" s="143"/>
      <c r="J181" s="144">
        <f t="shared" si="10"/>
        <v>0</v>
      </c>
      <c r="K181" s="145"/>
      <c r="L181" s="30"/>
      <c r="M181" s="146" t="s">
        <v>1</v>
      </c>
      <c r="N181" s="147" t="s">
        <v>40</v>
      </c>
      <c r="O181" s="55"/>
      <c r="P181" s="148">
        <f t="shared" si="11"/>
        <v>0</v>
      </c>
      <c r="Q181" s="148">
        <v>4.8199999999999996E-3</v>
      </c>
      <c r="R181" s="148">
        <f t="shared" si="12"/>
        <v>3.3739999999999999E-2</v>
      </c>
      <c r="S181" s="148">
        <v>0</v>
      </c>
      <c r="T181" s="149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0" t="s">
        <v>146</v>
      </c>
      <c r="AT181" s="150" t="s">
        <v>143</v>
      </c>
      <c r="AU181" s="150" t="s">
        <v>147</v>
      </c>
      <c r="AY181" s="14" t="s">
        <v>140</v>
      </c>
      <c r="BE181" s="151">
        <f t="shared" si="14"/>
        <v>0</v>
      </c>
      <c r="BF181" s="151">
        <f t="shared" si="15"/>
        <v>0</v>
      </c>
      <c r="BG181" s="151">
        <f t="shared" si="16"/>
        <v>0</v>
      </c>
      <c r="BH181" s="151">
        <f t="shared" si="17"/>
        <v>0</v>
      </c>
      <c r="BI181" s="151">
        <f t="shared" si="18"/>
        <v>0</v>
      </c>
      <c r="BJ181" s="14" t="s">
        <v>147</v>
      </c>
      <c r="BK181" s="151">
        <f t="shared" si="19"/>
        <v>0</v>
      </c>
      <c r="BL181" s="14" t="s">
        <v>146</v>
      </c>
      <c r="BM181" s="150" t="s">
        <v>188</v>
      </c>
    </row>
    <row r="182" spans="1:65" s="2" customFormat="1" ht="24.2" customHeight="1" x14ac:dyDescent="0.2">
      <c r="A182" s="29"/>
      <c r="B182" s="142"/>
      <c r="C182" s="173" t="s">
        <v>243</v>
      </c>
      <c r="D182" s="173" t="s">
        <v>143</v>
      </c>
      <c r="E182" s="174" t="s">
        <v>190</v>
      </c>
      <c r="F182" s="175" t="s">
        <v>191</v>
      </c>
      <c r="G182" s="176" t="s">
        <v>155</v>
      </c>
      <c r="H182" s="177">
        <v>7</v>
      </c>
      <c r="I182" s="143"/>
      <c r="J182" s="144">
        <f t="shared" si="10"/>
        <v>0</v>
      </c>
      <c r="K182" s="145"/>
      <c r="L182" s="30"/>
      <c r="M182" s="146" t="s">
        <v>1</v>
      </c>
      <c r="N182" s="147" t="s">
        <v>40</v>
      </c>
      <c r="O182" s="55"/>
      <c r="P182" s="148">
        <f t="shared" si="11"/>
        <v>0</v>
      </c>
      <c r="Q182" s="148">
        <v>0</v>
      </c>
      <c r="R182" s="148">
        <f t="shared" si="12"/>
        <v>0</v>
      </c>
      <c r="S182" s="148">
        <v>0</v>
      </c>
      <c r="T182" s="149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0" t="s">
        <v>146</v>
      </c>
      <c r="AT182" s="150" t="s">
        <v>143</v>
      </c>
      <c r="AU182" s="150" t="s">
        <v>147</v>
      </c>
      <c r="AY182" s="14" t="s">
        <v>140</v>
      </c>
      <c r="BE182" s="151">
        <f t="shared" si="14"/>
        <v>0</v>
      </c>
      <c r="BF182" s="151">
        <f t="shared" si="15"/>
        <v>0</v>
      </c>
      <c r="BG182" s="151">
        <f t="shared" si="16"/>
        <v>0</v>
      </c>
      <c r="BH182" s="151">
        <f t="shared" si="17"/>
        <v>0</v>
      </c>
      <c r="BI182" s="151">
        <f t="shared" si="18"/>
        <v>0</v>
      </c>
      <c r="BJ182" s="14" t="s">
        <v>147</v>
      </c>
      <c r="BK182" s="151">
        <f t="shared" si="19"/>
        <v>0</v>
      </c>
      <c r="BL182" s="14" t="s">
        <v>146</v>
      </c>
      <c r="BM182" s="150" t="s">
        <v>192</v>
      </c>
    </row>
    <row r="183" spans="1:65" s="12" customFormat="1" ht="22.9" customHeight="1" x14ac:dyDescent="0.2">
      <c r="B183" s="130"/>
      <c r="C183" s="183"/>
      <c r="D183" s="184" t="s">
        <v>73</v>
      </c>
      <c r="E183" s="185" t="s">
        <v>146</v>
      </c>
      <c r="F183" s="185" t="s">
        <v>193</v>
      </c>
      <c r="G183" s="183"/>
      <c r="H183" s="183"/>
      <c r="I183" s="133"/>
      <c r="J183" s="141">
        <f>BK183</f>
        <v>0</v>
      </c>
      <c r="L183" s="130"/>
      <c r="M183" s="134"/>
      <c r="N183" s="135"/>
      <c r="O183" s="135"/>
      <c r="P183" s="136">
        <f>SUM(P184:P190)</f>
        <v>0</v>
      </c>
      <c r="Q183" s="135"/>
      <c r="R183" s="136">
        <f>SUM(R184:R190)</f>
        <v>2.6957548399999998</v>
      </c>
      <c r="S183" s="135"/>
      <c r="T183" s="137">
        <f>SUM(T184:T190)</f>
        <v>0</v>
      </c>
      <c r="AR183" s="131" t="s">
        <v>80</v>
      </c>
      <c r="AT183" s="138" t="s">
        <v>73</v>
      </c>
      <c r="AU183" s="138" t="s">
        <v>80</v>
      </c>
      <c r="AY183" s="131" t="s">
        <v>140</v>
      </c>
      <c r="BK183" s="139">
        <f>SUM(BK184:BK190)</f>
        <v>0</v>
      </c>
    </row>
    <row r="184" spans="1:65" s="2" customFormat="1" ht="24.2" customHeight="1" x14ac:dyDescent="0.2">
      <c r="A184" s="29"/>
      <c r="B184" s="142"/>
      <c r="C184" s="173" t="s">
        <v>247</v>
      </c>
      <c r="D184" s="173" t="s">
        <v>143</v>
      </c>
      <c r="E184" s="174" t="s">
        <v>1377</v>
      </c>
      <c r="F184" s="175" t="s">
        <v>1378</v>
      </c>
      <c r="G184" s="176" t="s">
        <v>145</v>
      </c>
      <c r="H184" s="177">
        <v>1</v>
      </c>
      <c r="I184" s="143"/>
      <c r="J184" s="144">
        <f t="shared" ref="J184:J190" si="20">ROUND(I184*H184,2)</f>
        <v>0</v>
      </c>
      <c r="K184" s="145"/>
      <c r="L184" s="30"/>
      <c r="M184" s="146" t="s">
        <v>1</v>
      </c>
      <c r="N184" s="147" t="s">
        <v>40</v>
      </c>
      <c r="O184" s="55"/>
      <c r="P184" s="148">
        <f t="shared" ref="P184:P190" si="21">O184*H184</f>
        <v>0</v>
      </c>
      <c r="Q184" s="148">
        <v>8.0759999999999998E-2</v>
      </c>
      <c r="R184" s="148">
        <f t="shared" ref="R184:R190" si="22">Q184*H184</f>
        <v>8.0759999999999998E-2</v>
      </c>
      <c r="S184" s="148">
        <v>0</v>
      </c>
      <c r="T184" s="149">
        <f t="shared" ref="T184:T190" si="23"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0" t="s">
        <v>200</v>
      </c>
      <c r="AT184" s="150" t="s">
        <v>143</v>
      </c>
      <c r="AU184" s="150" t="s">
        <v>147</v>
      </c>
      <c r="AY184" s="14" t="s">
        <v>140</v>
      </c>
      <c r="BE184" s="151">
        <f t="shared" ref="BE184:BE190" si="24">IF(N184="základná",J184,0)</f>
        <v>0</v>
      </c>
      <c r="BF184" s="151">
        <f t="shared" ref="BF184:BF190" si="25">IF(N184="znížená",J184,0)</f>
        <v>0</v>
      </c>
      <c r="BG184" s="151">
        <f t="shared" ref="BG184:BG190" si="26">IF(N184="zákl. prenesená",J184,0)</f>
        <v>0</v>
      </c>
      <c r="BH184" s="151">
        <f t="shared" ref="BH184:BH190" si="27">IF(N184="zníž. prenesená",J184,0)</f>
        <v>0</v>
      </c>
      <c r="BI184" s="151">
        <f t="shared" ref="BI184:BI190" si="28">IF(N184="nulová",J184,0)</f>
        <v>0</v>
      </c>
      <c r="BJ184" s="14" t="s">
        <v>147</v>
      </c>
      <c r="BK184" s="151">
        <f t="shared" ref="BK184:BK190" si="29">ROUND(I184*H184,2)</f>
        <v>0</v>
      </c>
      <c r="BL184" s="14" t="s">
        <v>200</v>
      </c>
      <c r="BM184" s="150" t="s">
        <v>1379</v>
      </c>
    </row>
    <row r="185" spans="1:65" s="2" customFormat="1" ht="25.5" customHeight="1" x14ac:dyDescent="0.2">
      <c r="A185" s="29"/>
      <c r="B185" s="142"/>
      <c r="C185" s="178" t="s">
        <v>251</v>
      </c>
      <c r="D185" s="178" t="s">
        <v>268</v>
      </c>
      <c r="E185" s="179" t="s">
        <v>1380</v>
      </c>
      <c r="F185" s="180" t="s">
        <v>1381</v>
      </c>
      <c r="G185" s="181" t="s">
        <v>145</v>
      </c>
      <c r="H185" s="182">
        <v>1</v>
      </c>
      <c r="I185" s="152"/>
      <c r="J185" s="153">
        <f t="shared" si="20"/>
        <v>0</v>
      </c>
      <c r="K185" s="154"/>
      <c r="L185" s="155"/>
      <c r="M185" s="156" t="s">
        <v>1</v>
      </c>
      <c r="N185" s="157" t="s">
        <v>40</v>
      </c>
      <c r="O185" s="55"/>
      <c r="P185" s="148">
        <f t="shared" si="21"/>
        <v>0</v>
      </c>
      <c r="Q185" s="148">
        <v>0.1925</v>
      </c>
      <c r="R185" s="148">
        <f t="shared" si="22"/>
        <v>0.1925</v>
      </c>
      <c r="S185" s="148">
        <v>0</v>
      </c>
      <c r="T185" s="149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0" t="s">
        <v>263</v>
      </c>
      <c r="AT185" s="150" t="s">
        <v>268</v>
      </c>
      <c r="AU185" s="150" t="s">
        <v>147</v>
      </c>
      <c r="AY185" s="14" t="s">
        <v>140</v>
      </c>
      <c r="BE185" s="151">
        <f t="shared" si="24"/>
        <v>0</v>
      </c>
      <c r="BF185" s="151">
        <f t="shared" si="25"/>
        <v>0</v>
      </c>
      <c r="BG185" s="151">
        <f t="shared" si="26"/>
        <v>0</v>
      </c>
      <c r="BH185" s="151">
        <f t="shared" si="27"/>
        <v>0</v>
      </c>
      <c r="BI185" s="151">
        <f t="shared" si="28"/>
        <v>0</v>
      </c>
      <c r="BJ185" s="14" t="s">
        <v>147</v>
      </c>
      <c r="BK185" s="151">
        <f t="shared" si="29"/>
        <v>0</v>
      </c>
      <c r="BL185" s="14" t="s">
        <v>200</v>
      </c>
      <c r="BM185" s="150" t="s">
        <v>1382</v>
      </c>
    </row>
    <row r="186" spans="1:65" s="2" customFormat="1" ht="27.75" customHeight="1" x14ac:dyDescent="0.2">
      <c r="A186" s="29"/>
      <c r="B186" s="142"/>
      <c r="C186" s="173" t="s">
        <v>255</v>
      </c>
      <c r="D186" s="173" t="s">
        <v>143</v>
      </c>
      <c r="E186" s="174" t="s">
        <v>195</v>
      </c>
      <c r="F186" s="175" t="s">
        <v>196</v>
      </c>
      <c r="G186" s="176" t="s">
        <v>183</v>
      </c>
      <c r="H186" s="177">
        <v>0.108</v>
      </c>
      <c r="I186" s="143"/>
      <c r="J186" s="144">
        <f t="shared" si="20"/>
        <v>0</v>
      </c>
      <c r="K186" s="145"/>
      <c r="L186" s="30"/>
      <c r="M186" s="146" t="s">
        <v>1</v>
      </c>
      <c r="N186" s="147" t="s">
        <v>40</v>
      </c>
      <c r="O186" s="55"/>
      <c r="P186" s="148">
        <f t="shared" si="21"/>
        <v>0</v>
      </c>
      <c r="Q186" s="148">
        <v>2.29698</v>
      </c>
      <c r="R186" s="148">
        <f t="shared" si="22"/>
        <v>0.24807383999999999</v>
      </c>
      <c r="S186" s="148">
        <v>0</v>
      </c>
      <c r="T186" s="149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0" t="s">
        <v>146</v>
      </c>
      <c r="AT186" s="150" t="s">
        <v>143</v>
      </c>
      <c r="AU186" s="150" t="s">
        <v>147</v>
      </c>
      <c r="AY186" s="14" t="s">
        <v>140</v>
      </c>
      <c r="BE186" s="151">
        <f t="shared" si="24"/>
        <v>0</v>
      </c>
      <c r="BF186" s="151">
        <f t="shared" si="25"/>
        <v>0</v>
      </c>
      <c r="BG186" s="151">
        <f t="shared" si="26"/>
        <v>0</v>
      </c>
      <c r="BH186" s="151">
        <f t="shared" si="27"/>
        <v>0</v>
      </c>
      <c r="BI186" s="151">
        <f t="shared" si="28"/>
        <v>0</v>
      </c>
      <c r="BJ186" s="14" t="s">
        <v>147</v>
      </c>
      <c r="BK186" s="151">
        <f t="shared" si="29"/>
        <v>0</v>
      </c>
      <c r="BL186" s="14" t="s">
        <v>146</v>
      </c>
      <c r="BM186" s="150" t="s">
        <v>1383</v>
      </c>
    </row>
    <row r="187" spans="1:65" s="2" customFormat="1" ht="24.2" customHeight="1" x14ac:dyDescent="0.2">
      <c r="A187" s="29"/>
      <c r="B187" s="142"/>
      <c r="C187" s="173" t="s">
        <v>259</v>
      </c>
      <c r="D187" s="173" t="s">
        <v>143</v>
      </c>
      <c r="E187" s="174" t="s">
        <v>198</v>
      </c>
      <c r="F187" s="175" t="s">
        <v>199</v>
      </c>
      <c r="G187" s="176" t="s">
        <v>155</v>
      </c>
      <c r="H187" s="177">
        <v>1.08</v>
      </c>
      <c r="I187" s="143"/>
      <c r="J187" s="144">
        <f t="shared" si="20"/>
        <v>0</v>
      </c>
      <c r="K187" s="145"/>
      <c r="L187" s="30"/>
      <c r="M187" s="146" t="s">
        <v>1</v>
      </c>
      <c r="N187" s="147" t="s">
        <v>40</v>
      </c>
      <c r="O187" s="55"/>
      <c r="P187" s="148">
        <f t="shared" si="21"/>
        <v>0</v>
      </c>
      <c r="Q187" s="148">
        <v>3.4099999999999998E-3</v>
      </c>
      <c r="R187" s="148">
        <f t="shared" si="22"/>
        <v>3.6828E-3</v>
      </c>
      <c r="S187" s="148">
        <v>0</v>
      </c>
      <c r="T187" s="149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0" t="s">
        <v>146</v>
      </c>
      <c r="AT187" s="150" t="s">
        <v>143</v>
      </c>
      <c r="AU187" s="150" t="s">
        <v>147</v>
      </c>
      <c r="AY187" s="14" t="s">
        <v>140</v>
      </c>
      <c r="BE187" s="151">
        <f t="shared" si="24"/>
        <v>0</v>
      </c>
      <c r="BF187" s="151">
        <f t="shared" si="25"/>
        <v>0</v>
      </c>
      <c r="BG187" s="151">
        <f t="shared" si="26"/>
        <v>0</v>
      </c>
      <c r="BH187" s="151">
        <f t="shared" si="27"/>
        <v>0</v>
      </c>
      <c r="BI187" s="151">
        <f t="shared" si="28"/>
        <v>0</v>
      </c>
      <c r="BJ187" s="14" t="s">
        <v>147</v>
      </c>
      <c r="BK187" s="151">
        <f t="shared" si="29"/>
        <v>0</v>
      </c>
      <c r="BL187" s="14" t="s">
        <v>146</v>
      </c>
      <c r="BM187" s="150" t="s">
        <v>1384</v>
      </c>
    </row>
    <row r="188" spans="1:65" s="2" customFormat="1" ht="24.2" customHeight="1" x14ac:dyDescent="0.2">
      <c r="A188" s="29"/>
      <c r="B188" s="142"/>
      <c r="C188" s="173" t="s">
        <v>263</v>
      </c>
      <c r="D188" s="173" t="s">
        <v>143</v>
      </c>
      <c r="E188" s="174" t="s">
        <v>201</v>
      </c>
      <c r="F188" s="175" t="s">
        <v>202</v>
      </c>
      <c r="G188" s="176" t="s">
        <v>155</v>
      </c>
      <c r="H188" s="177">
        <v>1.08</v>
      </c>
      <c r="I188" s="143"/>
      <c r="J188" s="144">
        <f t="shared" si="20"/>
        <v>0</v>
      </c>
      <c r="K188" s="145"/>
      <c r="L188" s="30"/>
      <c r="M188" s="146" t="s">
        <v>1</v>
      </c>
      <c r="N188" s="147" t="s">
        <v>40</v>
      </c>
      <c r="O188" s="55"/>
      <c r="P188" s="148">
        <f t="shared" si="21"/>
        <v>0</v>
      </c>
      <c r="Q188" s="148">
        <v>0</v>
      </c>
      <c r="R188" s="148">
        <f t="shared" si="22"/>
        <v>0</v>
      </c>
      <c r="S188" s="148">
        <v>0</v>
      </c>
      <c r="T188" s="149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0" t="s">
        <v>146</v>
      </c>
      <c r="AT188" s="150" t="s">
        <v>143</v>
      </c>
      <c r="AU188" s="150" t="s">
        <v>147</v>
      </c>
      <c r="AY188" s="14" t="s">
        <v>140</v>
      </c>
      <c r="BE188" s="151">
        <f t="shared" si="24"/>
        <v>0</v>
      </c>
      <c r="BF188" s="151">
        <f t="shared" si="25"/>
        <v>0</v>
      </c>
      <c r="BG188" s="151">
        <f t="shared" si="26"/>
        <v>0</v>
      </c>
      <c r="BH188" s="151">
        <f t="shared" si="27"/>
        <v>0</v>
      </c>
      <c r="BI188" s="151">
        <f t="shared" si="28"/>
        <v>0</v>
      </c>
      <c r="BJ188" s="14" t="s">
        <v>147</v>
      </c>
      <c r="BK188" s="151">
        <f t="shared" si="29"/>
        <v>0</v>
      </c>
      <c r="BL188" s="14" t="s">
        <v>146</v>
      </c>
      <c r="BM188" s="150" t="s">
        <v>1385</v>
      </c>
    </row>
    <row r="189" spans="1:65" s="2" customFormat="1" ht="24.2" customHeight="1" x14ac:dyDescent="0.2">
      <c r="A189" s="29"/>
      <c r="B189" s="142"/>
      <c r="C189" s="173" t="s">
        <v>267</v>
      </c>
      <c r="D189" s="173" t="s">
        <v>143</v>
      </c>
      <c r="E189" s="174" t="s">
        <v>1386</v>
      </c>
      <c r="F189" s="175" t="s">
        <v>1387</v>
      </c>
      <c r="G189" s="176" t="s">
        <v>151</v>
      </c>
      <c r="H189" s="177">
        <v>1.4999999999999999E-2</v>
      </c>
      <c r="I189" s="143"/>
      <c r="J189" s="144">
        <f t="shared" si="20"/>
        <v>0</v>
      </c>
      <c r="K189" s="145"/>
      <c r="L189" s="30"/>
      <c r="M189" s="146" t="s">
        <v>1</v>
      </c>
      <c r="N189" s="147" t="s">
        <v>40</v>
      </c>
      <c r="O189" s="55"/>
      <c r="P189" s="148">
        <f t="shared" si="21"/>
        <v>0</v>
      </c>
      <c r="Q189" s="148">
        <v>1.0165999999999999</v>
      </c>
      <c r="R189" s="148">
        <f t="shared" si="22"/>
        <v>1.5248999999999999E-2</v>
      </c>
      <c r="S189" s="148">
        <v>0</v>
      </c>
      <c r="T189" s="149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0" t="s">
        <v>146</v>
      </c>
      <c r="AT189" s="150" t="s">
        <v>143</v>
      </c>
      <c r="AU189" s="150" t="s">
        <v>147</v>
      </c>
      <c r="AY189" s="14" t="s">
        <v>140</v>
      </c>
      <c r="BE189" s="151">
        <f t="shared" si="24"/>
        <v>0</v>
      </c>
      <c r="BF189" s="151">
        <f t="shared" si="25"/>
        <v>0</v>
      </c>
      <c r="BG189" s="151">
        <f t="shared" si="26"/>
        <v>0</v>
      </c>
      <c r="BH189" s="151">
        <f t="shared" si="27"/>
        <v>0</v>
      </c>
      <c r="BI189" s="151">
        <f t="shared" si="28"/>
        <v>0</v>
      </c>
      <c r="BJ189" s="14" t="s">
        <v>147</v>
      </c>
      <c r="BK189" s="151">
        <f t="shared" si="29"/>
        <v>0</v>
      </c>
      <c r="BL189" s="14" t="s">
        <v>146</v>
      </c>
      <c r="BM189" s="150" t="s">
        <v>1388</v>
      </c>
    </row>
    <row r="190" spans="1:65" s="2" customFormat="1" ht="24.2" customHeight="1" x14ac:dyDescent="0.2">
      <c r="A190" s="29"/>
      <c r="B190" s="142"/>
      <c r="C190" s="173" t="s">
        <v>273</v>
      </c>
      <c r="D190" s="173" t="s">
        <v>143</v>
      </c>
      <c r="E190" s="174" t="s">
        <v>1389</v>
      </c>
      <c r="F190" s="175" t="s">
        <v>1390</v>
      </c>
      <c r="G190" s="176" t="s">
        <v>183</v>
      </c>
      <c r="H190" s="177">
        <v>1.1399999999999999</v>
      </c>
      <c r="I190" s="143"/>
      <c r="J190" s="144">
        <f t="shared" si="20"/>
        <v>0</v>
      </c>
      <c r="K190" s="145"/>
      <c r="L190" s="30"/>
      <c r="M190" s="146" t="s">
        <v>1</v>
      </c>
      <c r="N190" s="147" t="s">
        <v>40</v>
      </c>
      <c r="O190" s="55"/>
      <c r="P190" s="148">
        <f t="shared" si="21"/>
        <v>0</v>
      </c>
      <c r="Q190" s="148">
        <v>1.8907799999999999</v>
      </c>
      <c r="R190" s="148">
        <f t="shared" si="22"/>
        <v>2.1554891999999999</v>
      </c>
      <c r="S190" s="148">
        <v>0</v>
      </c>
      <c r="T190" s="149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0" t="s">
        <v>146</v>
      </c>
      <c r="AT190" s="150" t="s">
        <v>143</v>
      </c>
      <c r="AU190" s="150" t="s">
        <v>147</v>
      </c>
      <c r="AY190" s="14" t="s">
        <v>140</v>
      </c>
      <c r="BE190" s="151">
        <f t="shared" si="24"/>
        <v>0</v>
      </c>
      <c r="BF190" s="151">
        <f t="shared" si="25"/>
        <v>0</v>
      </c>
      <c r="BG190" s="151">
        <f t="shared" si="26"/>
        <v>0</v>
      </c>
      <c r="BH190" s="151">
        <f t="shared" si="27"/>
        <v>0</v>
      </c>
      <c r="BI190" s="151">
        <f t="shared" si="28"/>
        <v>0</v>
      </c>
      <c r="BJ190" s="14" t="s">
        <v>147</v>
      </c>
      <c r="BK190" s="151">
        <f t="shared" si="29"/>
        <v>0</v>
      </c>
      <c r="BL190" s="14" t="s">
        <v>146</v>
      </c>
      <c r="BM190" s="150" t="s">
        <v>1391</v>
      </c>
    </row>
    <row r="191" spans="1:65" s="12" customFormat="1" ht="22.9" customHeight="1" x14ac:dyDescent="0.2">
      <c r="B191" s="130"/>
      <c r="C191" s="183"/>
      <c r="D191" s="184" t="s">
        <v>73</v>
      </c>
      <c r="E191" s="185" t="s">
        <v>164</v>
      </c>
      <c r="F191" s="185" t="s">
        <v>203</v>
      </c>
      <c r="G191" s="183"/>
      <c r="H191" s="183"/>
      <c r="I191" s="133"/>
      <c r="J191" s="141">
        <f>BK191</f>
        <v>0</v>
      </c>
      <c r="L191" s="130"/>
      <c r="M191" s="134"/>
      <c r="N191" s="135"/>
      <c r="O191" s="135"/>
      <c r="P191" s="136">
        <f>SUM(P192:P219)</f>
        <v>0</v>
      </c>
      <c r="Q191" s="135"/>
      <c r="R191" s="136">
        <f>SUM(R192:R219)</f>
        <v>27.552591839999998</v>
      </c>
      <c r="S191" s="135"/>
      <c r="T191" s="137">
        <f>SUM(T192:T219)</f>
        <v>0</v>
      </c>
      <c r="AR191" s="131" t="s">
        <v>80</v>
      </c>
      <c r="AT191" s="138" t="s">
        <v>73</v>
      </c>
      <c r="AU191" s="138" t="s">
        <v>80</v>
      </c>
      <c r="AY191" s="131" t="s">
        <v>140</v>
      </c>
      <c r="BK191" s="139">
        <f>SUM(BK192:BK219)</f>
        <v>0</v>
      </c>
    </row>
    <row r="192" spans="1:65" s="2" customFormat="1" ht="49.15" customHeight="1" x14ac:dyDescent="0.2">
      <c r="A192" s="29"/>
      <c r="B192" s="142"/>
      <c r="C192" s="173" t="s">
        <v>277</v>
      </c>
      <c r="D192" s="173" t="s">
        <v>143</v>
      </c>
      <c r="E192" s="174" t="s">
        <v>205</v>
      </c>
      <c r="F192" s="175" t="s">
        <v>206</v>
      </c>
      <c r="G192" s="176" t="s">
        <v>155</v>
      </c>
      <c r="H192" s="177">
        <v>121.67</v>
      </c>
      <c r="I192" s="143"/>
      <c r="J192" s="144">
        <f t="shared" ref="J192:J219" si="30">ROUND(I192*H192,2)</f>
        <v>0</v>
      </c>
      <c r="K192" s="145"/>
      <c r="L192" s="30"/>
      <c r="M192" s="146" t="s">
        <v>1</v>
      </c>
      <c r="N192" s="147" t="s">
        <v>40</v>
      </c>
      <c r="O192" s="55"/>
      <c r="P192" s="148">
        <f t="shared" ref="P192:P219" si="31">O192*H192</f>
        <v>0</v>
      </c>
      <c r="Q192" s="148">
        <v>1.098E-2</v>
      </c>
      <c r="R192" s="148">
        <f t="shared" ref="R192:R219" si="32">Q192*H192</f>
        <v>1.3359366000000001</v>
      </c>
      <c r="S192" s="148">
        <v>0</v>
      </c>
      <c r="T192" s="149">
        <f t="shared" ref="T192:T219" si="33"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0" t="s">
        <v>146</v>
      </c>
      <c r="AT192" s="150" t="s">
        <v>143</v>
      </c>
      <c r="AU192" s="150" t="s">
        <v>147</v>
      </c>
      <c r="AY192" s="14" t="s">
        <v>140</v>
      </c>
      <c r="BE192" s="151">
        <f t="shared" ref="BE192:BE219" si="34">IF(N192="základná",J192,0)</f>
        <v>0</v>
      </c>
      <c r="BF192" s="151">
        <f t="shared" ref="BF192:BF219" si="35">IF(N192="znížená",J192,0)</f>
        <v>0</v>
      </c>
      <c r="BG192" s="151">
        <f t="shared" ref="BG192:BG219" si="36">IF(N192="zákl. prenesená",J192,0)</f>
        <v>0</v>
      </c>
      <c r="BH192" s="151">
        <f t="shared" ref="BH192:BH219" si="37">IF(N192="zníž. prenesená",J192,0)</f>
        <v>0</v>
      </c>
      <c r="BI192" s="151">
        <f t="shared" ref="BI192:BI219" si="38">IF(N192="nulová",J192,0)</f>
        <v>0</v>
      </c>
      <c r="BJ192" s="14" t="s">
        <v>147</v>
      </c>
      <c r="BK192" s="151">
        <f t="shared" ref="BK192:BK219" si="39">ROUND(I192*H192,2)</f>
        <v>0</v>
      </c>
      <c r="BL192" s="14" t="s">
        <v>146</v>
      </c>
      <c r="BM192" s="150" t="s">
        <v>207</v>
      </c>
    </row>
    <row r="193" spans="1:65" s="2" customFormat="1" ht="37.9" customHeight="1" x14ac:dyDescent="0.2">
      <c r="A193" s="29"/>
      <c r="B193" s="142"/>
      <c r="C193" s="173" t="s">
        <v>281</v>
      </c>
      <c r="D193" s="173" t="s">
        <v>143</v>
      </c>
      <c r="E193" s="174" t="s">
        <v>209</v>
      </c>
      <c r="F193" s="175" t="s">
        <v>210</v>
      </c>
      <c r="G193" s="176" t="s">
        <v>155</v>
      </c>
      <c r="H193" s="177">
        <v>121.67</v>
      </c>
      <c r="I193" s="143"/>
      <c r="J193" s="144">
        <f t="shared" si="30"/>
        <v>0</v>
      </c>
      <c r="K193" s="145"/>
      <c r="L193" s="30"/>
      <c r="M193" s="146" t="s">
        <v>1</v>
      </c>
      <c r="N193" s="147" t="s">
        <v>40</v>
      </c>
      <c r="O193" s="55"/>
      <c r="P193" s="148">
        <f t="shared" si="31"/>
        <v>0</v>
      </c>
      <c r="Q193" s="148">
        <v>1.4999999999999999E-4</v>
      </c>
      <c r="R193" s="148">
        <f t="shared" si="32"/>
        <v>1.8250499999999999E-2</v>
      </c>
      <c r="S193" s="148">
        <v>0</v>
      </c>
      <c r="T193" s="149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0" t="s">
        <v>146</v>
      </c>
      <c r="AT193" s="150" t="s">
        <v>143</v>
      </c>
      <c r="AU193" s="150" t="s">
        <v>147</v>
      </c>
      <c r="AY193" s="14" t="s">
        <v>140</v>
      </c>
      <c r="BE193" s="151">
        <f t="shared" si="34"/>
        <v>0</v>
      </c>
      <c r="BF193" s="151">
        <f t="shared" si="35"/>
        <v>0</v>
      </c>
      <c r="BG193" s="151">
        <f t="shared" si="36"/>
        <v>0</v>
      </c>
      <c r="BH193" s="151">
        <f t="shared" si="37"/>
        <v>0</v>
      </c>
      <c r="BI193" s="151">
        <f t="shared" si="38"/>
        <v>0</v>
      </c>
      <c r="BJ193" s="14" t="s">
        <v>147</v>
      </c>
      <c r="BK193" s="151">
        <f t="shared" si="39"/>
        <v>0</v>
      </c>
      <c r="BL193" s="14" t="s">
        <v>146</v>
      </c>
      <c r="BM193" s="150" t="s">
        <v>211</v>
      </c>
    </row>
    <row r="194" spans="1:65" s="2" customFormat="1" ht="24.2" customHeight="1" x14ac:dyDescent="0.2">
      <c r="A194" s="29"/>
      <c r="B194" s="142"/>
      <c r="C194" s="173" t="s">
        <v>285</v>
      </c>
      <c r="D194" s="173" t="s">
        <v>143</v>
      </c>
      <c r="E194" s="174" t="s">
        <v>213</v>
      </c>
      <c r="F194" s="175" t="s">
        <v>214</v>
      </c>
      <c r="G194" s="176" t="s">
        <v>155</v>
      </c>
      <c r="H194" s="177">
        <v>121.67</v>
      </c>
      <c r="I194" s="143"/>
      <c r="J194" s="144">
        <f t="shared" si="30"/>
        <v>0</v>
      </c>
      <c r="K194" s="145"/>
      <c r="L194" s="30"/>
      <c r="M194" s="146" t="s">
        <v>1</v>
      </c>
      <c r="N194" s="147" t="s">
        <v>40</v>
      </c>
      <c r="O194" s="55"/>
      <c r="P194" s="148">
        <f t="shared" si="31"/>
        <v>0</v>
      </c>
      <c r="Q194" s="148">
        <v>2.0000000000000001E-4</v>
      </c>
      <c r="R194" s="148">
        <f t="shared" si="32"/>
        <v>2.4334000000000001E-2</v>
      </c>
      <c r="S194" s="148">
        <v>0</v>
      </c>
      <c r="T194" s="149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0" t="s">
        <v>146</v>
      </c>
      <c r="AT194" s="150" t="s">
        <v>143</v>
      </c>
      <c r="AU194" s="150" t="s">
        <v>147</v>
      </c>
      <c r="AY194" s="14" t="s">
        <v>140</v>
      </c>
      <c r="BE194" s="151">
        <f t="shared" si="34"/>
        <v>0</v>
      </c>
      <c r="BF194" s="151">
        <f t="shared" si="35"/>
        <v>0</v>
      </c>
      <c r="BG194" s="151">
        <f t="shared" si="36"/>
        <v>0</v>
      </c>
      <c r="BH194" s="151">
        <f t="shared" si="37"/>
        <v>0</v>
      </c>
      <c r="BI194" s="151">
        <f t="shared" si="38"/>
        <v>0</v>
      </c>
      <c r="BJ194" s="14" t="s">
        <v>147</v>
      </c>
      <c r="BK194" s="151">
        <f t="shared" si="39"/>
        <v>0</v>
      </c>
      <c r="BL194" s="14" t="s">
        <v>146</v>
      </c>
      <c r="BM194" s="150" t="s">
        <v>215</v>
      </c>
    </row>
    <row r="195" spans="1:65" s="2" customFormat="1" ht="24.2" customHeight="1" x14ac:dyDescent="0.2">
      <c r="A195" s="29"/>
      <c r="B195" s="142"/>
      <c r="C195" s="173" t="s">
        <v>289</v>
      </c>
      <c r="D195" s="173" t="s">
        <v>143</v>
      </c>
      <c r="E195" s="174" t="s">
        <v>216</v>
      </c>
      <c r="F195" s="175" t="s">
        <v>217</v>
      </c>
      <c r="G195" s="176" t="s">
        <v>155</v>
      </c>
      <c r="H195" s="177">
        <v>36.500999999999998</v>
      </c>
      <c r="I195" s="143"/>
      <c r="J195" s="144">
        <f t="shared" si="30"/>
        <v>0</v>
      </c>
      <c r="K195" s="145"/>
      <c r="L195" s="30"/>
      <c r="M195" s="146" t="s">
        <v>1</v>
      </c>
      <c r="N195" s="147" t="s">
        <v>40</v>
      </c>
      <c r="O195" s="55"/>
      <c r="P195" s="148">
        <f t="shared" si="31"/>
        <v>0</v>
      </c>
      <c r="Q195" s="148">
        <v>4.15E-3</v>
      </c>
      <c r="R195" s="148">
        <f t="shared" si="32"/>
        <v>0.15147914999999998</v>
      </c>
      <c r="S195" s="148">
        <v>0</v>
      </c>
      <c r="T195" s="149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0" t="s">
        <v>146</v>
      </c>
      <c r="AT195" s="150" t="s">
        <v>143</v>
      </c>
      <c r="AU195" s="150" t="s">
        <v>147</v>
      </c>
      <c r="AY195" s="14" t="s">
        <v>140</v>
      </c>
      <c r="BE195" s="151">
        <f t="shared" si="34"/>
        <v>0</v>
      </c>
      <c r="BF195" s="151">
        <f t="shared" si="35"/>
        <v>0</v>
      </c>
      <c r="BG195" s="151">
        <f t="shared" si="36"/>
        <v>0</v>
      </c>
      <c r="BH195" s="151">
        <f t="shared" si="37"/>
        <v>0</v>
      </c>
      <c r="BI195" s="151">
        <f t="shared" si="38"/>
        <v>0</v>
      </c>
      <c r="BJ195" s="14" t="s">
        <v>147</v>
      </c>
      <c r="BK195" s="151">
        <f t="shared" si="39"/>
        <v>0</v>
      </c>
      <c r="BL195" s="14" t="s">
        <v>146</v>
      </c>
      <c r="BM195" s="150" t="s">
        <v>218</v>
      </c>
    </row>
    <row r="196" spans="1:65" s="2" customFormat="1" ht="24.2" customHeight="1" x14ac:dyDescent="0.2">
      <c r="A196" s="29"/>
      <c r="B196" s="142"/>
      <c r="C196" s="173" t="s">
        <v>293</v>
      </c>
      <c r="D196" s="173" t="s">
        <v>143</v>
      </c>
      <c r="E196" s="174" t="s">
        <v>220</v>
      </c>
      <c r="F196" s="175" t="s">
        <v>221</v>
      </c>
      <c r="G196" s="176" t="s">
        <v>155</v>
      </c>
      <c r="H196" s="177">
        <v>37.680999999999997</v>
      </c>
      <c r="I196" s="143"/>
      <c r="J196" s="144">
        <f t="shared" si="30"/>
        <v>0</v>
      </c>
      <c r="K196" s="145"/>
      <c r="L196" s="30"/>
      <c r="M196" s="146" t="s">
        <v>1</v>
      </c>
      <c r="N196" s="147" t="s">
        <v>40</v>
      </c>
      <c r="O196" s="55"/>
      <c r="P196" s="148">
        <f t="shared" si="31"/>
        <v>0</v>
      </c>
      <c r="Q196" s="148">
        <v>7.5520000000000004E-2</v>
      </c>
      <c r="R196" s="148">
        <f t="shared" si="32"/>
        <v>2.8456691200000002</v>
      </c>
      <c r="S196" s="148">
        <v>0</v>
      </c>
      <c r="T196" s="149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0" t="s">
        <v>146</v>
      </c>
      <c r="AT196" s="150" t="s">
        <v>143</v>
      </c>
      <c r="AU196" s="150" t="s">
        <v>147</v>
      </c>
      <c r="AY196" s="14" t="s">
        <v>140</v>
      </c>
      <c r="BE196" s="151">
        <f t="shared" si="34"/>
        <v>0</v>
      </c>
      <c r="BF196" s="151">
        <f t="shared" si="35"/>
        <v>0</v>
      </c>
      <c r="BG196" s="151">
        <f t="shared" si="36"/>
        <v>0</v>
      </c>
      <c r="BH196" s="151">
        <f t="shared" si="37"/>
        <v>0</v>
      </c>
      <c r="BI196" s="151">
        <f t="shared" si="38"/>
        <v>0</v>
      </c>
      <c r="BJ196" s="14" t="s">
        <v>147</v>
      </c>
      <c r="BK196" s="151">
        <f t="shared" si="39"/>
        <v>0</v>
      </c>
      <c r="BL196" s="14" t="s">
        <v>146</v>
      </c>
      <c r="BM196" s="150" t="s">
        <v>222</v>
      </c>
    </row>
    <row r="197" spans="1:65" s="2" customFormat="1" ht="24.2" customHeight="1" x14ac:dyDescent="0.2">
      <c r="A197" s="29"/>
      <c r="B197" s="142"/>
      <c r="C197" s="173" t="s">
        <v>297</v>
      </c>
      <c r="D197" s="173" t="s">
        <v>143</v>
      </c>
      <c r="E197" s="174" t="s">
        <v>224</v>
      </c>
      <c r="F197" s="175" t="s">
        <v>225</v>
      </c>
      <c r="G197" s="176" t="s">
        <v>155</v>
      </c>
      <c r="H197" s="177">
        <v>151.02199999999999</v>
      </c>
      <c r="I197" s="143"/>
      <c r="J197" s="144">
        <f t="shared" si="30"/>
        <v>0</v>
      </c>
      <c r="K197" s="145"/>
      <c r="L197" s="30"/>
      <c r="M197" s="146" t="s">
        <v>1</v>
      </c>
      <c r="N197" s="147" t="s">
        <v>40</v>
      </c>
      <c r="O197" s="55"/>
      <c r="P197" s="148">
        <f t="shared" si="31"/>
        <v>0</v>
      </c>
      <c r="Q197" s="148">
        <v>1.0880000000000001E-2</v>
      </c>
      <c r="R197" s="148">
        <f t="shared" si="32"/>
        <v>1.64311936</v>
      </c>
      <c r="S197" s="148">
        <v>0</v>
      </c>
      <c r="T197" s="149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0" t="s">
        <v>146</v>
      </c>
      <c r="AT197" s="150" t="s">
        <v>143</v>
      </c>
      <c r="AU197" s="150" t="s">
        <v>147</v>
      </c>
      <c r="AY197" s="14" t="s">
        <v>140</v>
      </c>
      <c r="BE197" s="151">
        <f t="shared" si="34"/>
        <v>0</v>
      </c>
      <c r="BF197" s="151">
        <f t="shared" si="35"/>
        <v>0</v>
      </c>
      <c r="BG197" s="151">
        <f t="shared" si="36"/>
        <v>0</v>
      </c>
      <c r="BH197" s="151">
        <f t="shared" si="37"/>
        <v>0</v>
      </c>
      <c r="BI197" s="151">
        <f t="shared" si="38"/>
        <v>0</v>
      </c>
      <c r="BJ197" s="14" t="s">
        <v>147</v>
      </c>
      <c r="BK197" s="151">
        <f t="shared" si="39"/>
        <v>0</v>
      </c>
      <c r="BL197" s="14" t="s">
        <v>146</v>
      </c>
      <c r="BM197" s="150" t="s">
        <v>226</v>
      </c>
    </row>
    <row r="198" spans="1:65" s="2" customFormat="1" ht="24.2" customHeight="1" x14ac:dyDescent="0.2">
      <c r="A198" s="29"/>
      <c r="B198" s="142"/>
      <c r="C198" s="173" t="s">
        <v>301</v>
      </c>
      <c r="D198" s="173" t="s">
        <v>143</v>
      </c>
      <c r="E198" s="174" t="s">
        <v>228</v>
      </c>
      <c r="F198" s="175" t="s">
        <v>229</v>
      </c>
      <c r="G198" s="176" t="s">
        <v>155</v>
      </c>
      <c r="H198" s="177">
        <v>37.680999999999997</v>
      </c>
      <c r="I198" s="143"/>
      <c r="J198" s="144">
        <f t="shared" si="30"/>
        <v>0</v>
      </c>
      <c r="K198" s="145"/>
      <c r="L198" s="30"/>
      <c r="M198" s="146" t="s">
        <v>1</v>
      </c>
      <c r="N198" s="147" t="s">
        <v>40</v>
      </c>
      <c r="O198" s="55"/>
      <c r="P198" s="148">
        <f t="shared" si="31"/>
        <v>0</v>
      </c>
      <c r="Q198" s="148">
        <v>3.6229999999999998E-2</v>
      </c>
      <c r="R198" s="148">
        <f t="shared" si="32"/>
        <v>1.3651826299999998</v>
      </c>
      <c r="S198" s="148">
        <v>0</v>
      </c>
      <c r="T198" s="149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0" t="s">
        <v>146</v>
      </c>
      <c r="AT198" s="150" t="s">
        <v>143</v>
      </c>
      <c r="AU198" s="150" t="s">
        <v>147</v>
      </c>
      <c r="AY198" s="14" t="s">
        <v>140</v>
      </c>
      <c r="BE198" s="151">
        <f t="shared" si="34"/>
        <v>0</v>
      </c>
      <c r="BF198" s="151">
        <f t="shared" si="35"/>
        <v>0</v>
      </c>
      <c r="BG198" s="151">
        <f t="shared" si="36"/>
        <v>0</v>
      </c>
      <c r="BH198" s="151">
        <f t="shared" si="37"/>
        <v>0</v>
      </c>
      <c r="BI198" s="151">
        <f t="shared" si="38"/>
        <v>0</v>
      </c>
      <c r="BJ198" s="14" t="s">
        <v>147</v>
      </c>
      <c r="BK198" s="151">
        <f t="shared" si="39"/>
        <v>0</v>
      </c>
      <c r="BL198" s="14" t="s">
        <v>146</v>
      </c>
      <c r="BM198" s="150" t="s">
        <v>230</v>
      </c>
    </row>
    <row r="199" spans="1:65" s="2" customFormat="1" ht="37.9" customHeight="1" x14ac:dyDescent="0.2">
      <c r="A199" s="29"/>
      <c r="B199" s="142"/>
      <c r="C199" s="173" t="s">
        <v>305</v>
      </c>
      <c r="D199" s="173" t="s">
        <v>143</v>
      </c>
      <c r="E199" s="174" t="s">
        <v>232</v>
      </c>
      <c r="F199" s="175" t="s">
        <v>233</v>
      </c>
      <c r="G199" s="176" t="s">
        <v>155</v>
      </c>
      <c r="H199" s="177">
        <v>488.35899999999998</v>
      </c>
      <c r="I199" s="143"/>
      <c r="J199" s="144">
        <f t="shared" si="30"/>
        <v>0</v>
      </c>
      <c r="K199" s="145"/>
      <c r="L199" s="30"/>
      <c r="M199" s="146" t="s">
        <v>1</v>
      </c>
      <c r="N199" s="147" t="s">
        <v>40</v>
      </c>
      <c r="O199" s="55"/>
      <c r="P199" s="148">
        <f t="shared" si="31"/>
        <v>0</v>
      </c>
      <c r="Q199" s="148">
        <v>1.4999999999999999E-4</v>
      </c>
      <c r="R199" s="148">
        <f t="shared" si="32"/>
        <v>7.3253849999999995E-2</v>
      </c>
      <c r="S199" s="148">
        <v>0</v>
      </c>
      <c r="T199" s="149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0" t="s">
        <v>146</v>
      </c>
      <c r="AT199" s="150" t="s">
        <v>143</v>
      </c>
      <c r="AU199" s="150" t="s">
        <v>147</v>
      </c>
      <c r="AY199" s="14" t="s">
        <v>140</v>
      </c>
      <c r="BE199" s="151">
        <f t="shared" si="34"/>
        <v>0</v>
      </c>
      <c r="BF199" s="151">
        <f t="shared" si="35"/>
        <v>0</v>
      </c>
      <c r="BG199" s="151">
        <f t="shared" si="36"/>
        <v>0</v>
      </c>
      <c r="BH199" s="151">
        <f t="shared" si="37"/>
        <v>0</v>
      </c>
      <c r="BI199" s="151">
        <f t="shared" si="38"/>
        <v>0</v>
      </c>
      <c r="BJ199" s="14" t="s">
        <v>147</v>
      </c>
      <c r="BK199" s="151">
        <f t="shared" si="39"/>
        <v>0</v>
      </c>
      <c r="BL199" s="14" t="s">
        <v>146</v>
      </c>
      <c r="BM199" s="150" t="s">
        <v>234</v>
      </c>
    </row>
    <row r="200" spans="1:65" s="2" customFormat="1" ht="24.2" customHeight="1" x14ac:dyDescent="0.2">
      <c r="A200" s="29"/>
      <c r="B200" s="142"/>
      <c r="C200" s="173" t="s">
        <v>309</v>
      </c>
      <c r="D200" s="173" t="s">
        <v>143</v>
      </c>
      <c r="E200" s="174" t="s">
        <v>236</v>
      </c>
      <c r="F200" s="175" t="s">
        <v>237</v>
      </c>
      <c r="G200" s="176" t="s">
        <v>155</v>
      </c>
      <c r="H200" s="177">
        <v>488.35899999999998</v>
      </c>
      <c r="I200" s="143"/>
      <c r="J200" s="144">
        <f t="shared" si="30"/>
        <v>0</v>
      </c>
      <c r="K200" s="145"/>
      <c r="L200" s="30"/>
      <c r="M200" s="146" t="s">
        <v>1</v>
      </c>
      <c r="N200" s="147" t="s">
        <v>40</v>
      </c>
      <c r="O200" s="55"/>
      <c r="P200" s="148">
        <f t="shared" si="31"/>
        <v>0</v>
      </c>
      <c r="Q200" s="148">
        <v>4.0000000000000002E-4</v>
      </c>
      <c r="R200" s="148">
        <f t="shared" si="32"/>
        <v>0.19534360000000001</v>
      </c>
      <c r="S200" s="148">
        <v>0</v>
      </c>
      <c r="T200" s="149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0" t="s">
        <v>146</v>
      </c>
      <c r="AT200" s="150" t="s">
        <v>143</v>
      </c>
      <c r="AU200" s="150" t="s">
        <v>147</v>
      </c>
      <c r="AY200" s="14" t="s">
        <v>140</v>
      </c>
      <c r="BE200" s="151">
        <f t="shared" si="34"/>
        <v>0</v>
      </c>
      <c r="BF200" s="151">
        <f t="shared" si="35"/>
        <v>0</v>
      </c>
      <c r="BG200" s="151">
        <f t="shared" si="36"/>
        <v>0</v>
      </c>
      <c r="BH200" s="151">
        <f t="shared" si="37"/>
        <v>0</v>
      </c>
      <c r="BI200" s="151">
        <f t="shared" si="38"/>
        <v>0</v>
      </c>
      <c r="BJ200" s="14" t="s">
        <v>147</v>
      </c>
      <c r="BK200" s="151">
        <f t="shared" si="39"/>
        <v>0</v>
      </c>
      <c r="BL200" s="14" t="s">
        <v>146</v>
      </c>
      <c r="BM200" s="150" t="s">
        <v>238</v>
      </c>
    </row>
    <row r="201" spans="1:65" s="2" customFormat="1" ht="24.2" customHeight="1" x14ac:dyDescent="0.2">
      <c r="A201" s="29"/>
      <c r="B201" s="142"/>
      <c r="C201" s="173" t="s">
        <v>313</v>
      </c>
      <c r="D201" s="173" t="s">
        <v>143</v>
      </c>
      <c r="E201" s="174" t="s">
        <v>240</v>
      </c>
      <c r="F201" s="175" t="s">
        <v>241</v>
      </c>
      <c r="G201" s="176" t="s">
        <v>155</v>
      </c>
      <c r="H201" s="177">
        <v>488.35899999999998</v>
      </c>
      <c r="I201" s="143"/>
      <c r="J201" s="144">
        <f t="shared" si="30"/>
        <v>0</v>
      </c>
      <c r="K201" s="145"/>
      <c r="L201" s="30"/>
      <c r="M201" s="146" t="s">
        <v>1</v>
      </c>
      <c r="N201" s="147" t="s">
        <v>40</v>
      </c>
      <c r="O201" s="55"/>
      <c r="P201" s="148">
        <f t="shared" si="31"/>
        <v>0</v>
      </c>
      <c r="Q201" s="148">
        <v>1.575E-2</v>
      </c>
      <c r="R201" s="148">
        <f t="shared" si="32"/>
        <v>7.69165425</v>
      </c>
      <c r="S201" s="148">
        <v>0</v>
      </c>
      <c r="T201" s="149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0" t="s">
        <v>146</v>
      </c>
      <c r="AT201" s="150" t="s">
        <v>143</v>
      </c>
      <c r="AU201" s="150" t="s">
        <v>147</v>
      </c>
      <c r="AY201" s="14" t="s">
        <v>140</v>
      </c>
      <c r="BE201" s="151">
        <f t="shared" si="34"/>
        <v>0</v>
      </c>
      <c r="BF201" s="151">
        <f t="shared" si="35"/>
        <v>0</v>
      </c>
      <c r="BG201" s="151">
        <f t="shared" si="36"/>
        <v>0</v>
      </c>
      <c r="BH201" s="151">
        <f t="shared" si="37"/>
        <v>0</v>
      </c>
      <c r="BI201" s="151">
        <f t="shared" si="38"/>
        <v>0</v>
      </c>
      <c r="BJ201" s="14" t="s">
        <v>147</v>
      </c>
      <c r="BK201" s="151">
        <f t="shared" si="39"/>
        <v>0</v>
      </c>
      <c r="BL201" s="14" t="s">
        <v>146</v>
      </c>
      <c r="BM201" s="150" t="s">
        <v>242</v>
      </c>
    </row>
    <row r="202" spans="1:65" s="2" customFormat="1" ht="24.2" customHeight="1" x14ac:dyDescent="0.2">
      <c r="A202" s="29"/>
      <c r="B202" s="142"/>
      <c r="C202" s="173" t="s">
        <v>317</v>
      </c>
      <c r="D202" s="173" t="s">
        <v>143</v>
      </c>
      <c r="E202" s="174" t="s">
        <v>244</v>
      </c>
      <c r="F202" s="175" t="s">
        <v>245</v>
      </c>
      <c r="G202" s="176" t="s">
        <v>163</v>
      </c>
      <c r="H202" s="177">
        <v>341.851</v>
      </c>
      <c r="I202" s="143"/>
      <c r="J202" s="144">
        <f t="shared" si="30"/>
        <v>0</v>
      </c>
      <c r="K202" s="145"/>
      <c r="L202" s="30"/>
      <c r="M202" s="146" t="s">
        <v>1</v>
      </c>
      <c r="N202" s="147" t="s">
        <v>40</v>
      </c>
      <c r="O202" s="55"/>
      <c r="P202" s="148">
        <f t="shared" si="31"/>
        <v>0</v>
      </c>
      <c r="Q202" s="148">
        <v>1.7700000000000001E-3</v>
      </c>
      <c r="R202" s="148">
        <f t="shared" si="32"/>
        <v>0.60507627000000008</v>
      </c>
      <c r="S202" s="148">
        <v>0</v>
      </c>
      <c r="T202" s="149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0" t="s">
        <v>146</v>
      </c>
      <c r="AT202" s="150" t="s">
        <v>143</v>
      </c>
      <c r="AU202" s="150" t="s">
        <v>147</v>
      </c>
      <c r="AY202" s="14" t="s">
        <v>140</v>
      </c>
      <c r="BE202" s="151">
        <f t="shared" si="34"/>
        <v>0</v>
      </c>
      <c r="BF202" s="151">
        <f t="shared" si="35"/>
        <v>0</v>
      </c>
      <c r="BG202" s="151">
        <f t="shared" si="36"/>
        <v>0</v>
      </c>
      <c r="BH202" s="151">
        <f t="shared" si="37"/>
        <v>0</v>
      </c>
      <c r="BI202" s="151">
        <f t="shared" si="38"/>
        <v>0</v>
      </c>
      <c r="BJ202" s="14" t="s">
        <v>147</v>
      </c>
      <c r="BK202" s="151">
        <f t="shared" si="39"/>
        <v>0</v>
      </c>
      <c r="BL202" s="14" t="s">
        <v>146</v>
      </c>
      <c r="BM202" s="150" t="s">
        <v>246</v>
      </c>
    </row>
    <row r="203" spans="1:65" s="2" customFormat="1" ht="24.2" customHeight="1" x14ac:dyDescent="0.2">
      <c r="A203" s="29"/>
      <c r="B203" s="142"/>
      <c r="C203" s="173" t="s">
        <v>321</v>
      </c>
      <c r="D203" s="173" t="s">
        <v>143</v>
      </c>
      <c r="E203" s="174" t="s">
        <v>248</v>
      </c>
      <c r="F203" s="175" t="s">
        <v>249</v>
      </c>
      <c r="G203" s="176" t="s">
        <v>163</v>
      </c>
      <c r="H203" s="177">
        <v>175.38</v>
      </c>
      <c r="I203" s="143"/>
      <c r="J203" s="144">
        <f t="shared" si="30"/>
        <v>0</v>
      </c>
      <c r="K203" s="145"/>
      <c r="L203" s="30"/>
      <c r="M203" s="146" t="s">
        <v>1</v>
      </c>
      <c r="N203" s="147" t="s">
        <v>40</v>
      </c>
      <c r="O203" s="55"/>
      <c r="P203" s="148">
        <f t="shared" si="31"/>
        <v>0</v>
      </c>
      <c r="Q203" s="148">
        <v>1.89E-3</v>
      </c>
      <c r="R203" s="148">
        <f t="shared" si="32"/>
        <v>0.33146819999999999</v>
      </c>
      <c r="S203" s="148">
        <v>0</v>
      </c>
      <c r="T203" s="149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0" t="s">
        <v>146</v>
      </c>
      <c r="AT203" s="150" t="s">
        <v>143</v>
      </c>
      <c r="AU203" s="150" t="s">
        <v>147</v>
      </c>
      <c r="AY203" s="14" t="s">
        <v>140</v>
      </c>
      <c r="BE203" s="151">
        <f t="shared" si="34"/>
        <v>0</v>
      </c>
      <c r="BF203" s="151">
        <f t="shared" si="35"/>
        <v>0</v>
      </c>
      <c r="BG203" s="151">
        <f t="shared" si="36"/>
        <v>0</v>
      </c>
      <c r="BH203" s="151">
        <f t="shared" si="37"/>
        <v>0</v>
      </c>
      <c r="BI203" s="151">
        <f t="shared" si="38"/>
        <v>0</v>
      </c>
      <c r="BJ203" s="14" t="s">
        <v>147</v>
      </c>
      <c r="BK203" s="151">
        <f t="shared" si="39"/>
        <v>0</v>
      </c>
      <c r="BL203" s="14" t="s">
        <v>146</v>
      </c>
      <c r="BM203" s="150" t="s">
        <v>250</v>
      </c>
    </row>
    <row r="204" spans="1:65" s="2" customFormat="1" ht="24.2" customHeight="1" x14ac:dyDescent="0.2">
      <c r="A204" s="29"/>
      <c r="B204" s="142"/>
      <c r="C204" s="173" t="s">
        <v>325</v>
      </c>
      <c r="D204" s="173" t="s">
        <v>143</v>
      </c>
      <c r="E204" s="174" t="s">
        <v>252</v>
      </c>
      <c r="F204" s="175" t="s">
        <v>253</v>
      </c>
      <c r="G204" s="176" t="s">
        <v>163</v>
      </c>
      <c r="H204" s="177">
        <v>105.3</v>
      </c>
      <c r="I204" s="143"/>
      <c r="J204" s="144">
        <f t="shared" si="30"/>
        <v>0</v>
      </c>
      <c r="K204" s="145"/>
      <c r="L204" s="30"/>
      <c r="M204" s="146" t="s">
        <v>1</v>
      </c>
      <c r="N204" s="147" t="s">
        <v>40</v>
      </c>
      <c r="O204" s="55"/>
      <c r="P204" s="148">
        <f t="shared" si="31"/>
        <v>0</v>
      </c>
      <c r="Q204" s="148">
        <v>1.91E-3</v>
      </c>
      <c r="R204" s="148">
        <f t="shared" si="32"/>
        <v>0.201123</v>
      </c>
      <c r="S204" s="148">
        <v>0</v>
      </c>
      <c r="T204" s="149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0" t="s">
        <v>146</v>
      </c>
      <c r="AT204" s="150" t="s">
        <v>143</v>
      </c>
      <c r="AU204" s="150" t="s">
        <v>147</v>
      </c>
      <c r="AY204" s="14" t="s">
        <v>140</v>
      </c>
      <c r="BE204" s="151">
        <f t="shared" si="34"/>
        <v>0</v>
      </c>
      <c r="BF204" s="151">
        <f t="shared" si="35"/>
        <v>0</v>
      </c>
      <c r="BG204" s="151">
        <f t="shared" si="36"/>
        <v>0</v>
      </c>
      <c r="BH204" s="151">
        <f t="shared" si="37"/>
        <v>0</v>
      </c>
      <c r="BI204" s="151">
        <f t="shared" si="38"/>
        <v>0</v>
      </c>
      <c r="BJ204" s="14" t="s">
        <v>147</v>
      </c>
      <c r="BK204" s="151">
        <f t="shared" si="39"/>
        <v>0</v>
      </c>
      <c r="BL204" s="14" t="s">
        <v>146</v>
      </c>
      <c r="BM204" s="150" t="s">
        <v>254</v>
      </c>
    </row>
    <row r="205" spans="1:65" s="2" customFormat="1" ht="24.2" customHeight="1" x14ac:dyDescent="0.2">
      <c r="A205" s="29"/>
      <c r="B205" s="142"/>
      <c r="C205" s="173" t="s">
        <v>329</v>
      </c>
      <c r="D205" s="173" t="s">
        <v>143</v>
      </c>
      <c r="E205" s="174" t="s">
        <v>256</v>
      </c>
      <c r="F205" s="175" t="s">
        <v>257</v>
      </c>
      <c r="G205" s="176" t="s">
        <v>155</v>
      </c>
      <c r="H205" s="177">
        <v>488.35899999999998</v>
      </c>
      <c r="I205" s="143"/>
      <c r="J205" s="144">
        <f t="shared" si="30"/>
        <v>0</v>
      </c>
      <c r="K205" s="145"/>
      <c r="L205" s="30"/>
      <c r="M205" s="146" t="s">
        <v>1</v>
      </c>
      <c r="N205" s="147" t="s">
        <v>40</v>
      </c>
      <c r="O205" s="55"/>
      <c r="P205" s="148">
        <f t="shared" si="31"/>
        <v>0</v>
      </c>
      <c r="Q205" s="148">
        <v>4.15E-3</v>
      </c>
      <c r="R205" s="148">
        <f t="shared" si="32"/>
        <v>2.0266898499999999</v>
      </c>
      <c r="S205" s="148">
        <v>0</v>
      </c>
      <c r="T205" s="149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0" t="s">
        <v>146</v>
      </c>
      <c r="AT205" s="150" t="s">
        <v>143</v>
      </c>
      <c r="AU205" s="150" t="s">
        <v>147</v>
      </c>
      <c r="AY205" s="14" t="s">
        <v>140</v>
      </c>
      <c r="BE205" s="151">
        <f t="shared" si="34"/>
        <v>0</v>
      </c>
      <c r="BF205" s="151">
        <f t="shared" si="35"/>
        <v>0</v>
      </c>
      <c r="BG205" s="151">
        <f t="shared" si="36"/>
        <v>0</v>
      </c>
      <c r="BH205" s="151">
        <f t="shared" si="37"/>
        <v>0</v>
      </c>
      <c r="BI205" s="151">
        <f t="shared" si="38"/>
        <v>0</v>
      </c>
      <c r="BJ205" s="14" t="s">
        <v>147</v>
      </c>
      <c r="BK205" s="151">
        <f t="shared" si="39"/>
        <v>0</v>
      </c>
      <c r="BL205" s="14" t="s">
        <v>146</v>
      </c>
      <c r="BM205" s="150" t="s">
        <v>258</v>
      </c>
    </row>
    <row r="206" spans="1:65" s="2" customFormat="1" ht="24.2" customHeight="1" x14ac:dyDescent="0.2">
      <c r="A206" s="29"/>
      <c r="B206" s="142"/>
      <c r="C206" s="173" t="s">
        <v>333</v>
      </c>
      <c r="D206" s="173" t="s">
        <v>143</v>
      </c>
      <c r="E206" s="174" t="s">
        <v>1392</v>
      </c>
      <c r="F206" s="175" t="s">
        <v>1393</v>
      </c>
      <c r="G206" s="176" t="s">
        <v>155</v>
      </c>
      <c r="H206" s="177">
        <v>7.2</v>
      </c>
      <c r="I206" s="143"/>
      <c r="J206" s="144">
        <f t="shared" si="30"/>
        <v>0</v>
      </c>
      <c r="K206" s="145"/>
      <c r="L206" s="30"/>
      <c r="M206" s="146" t="s">
        <v>1</v>
      </c>
      <c r="N206" s="147" t="s">
        <v>40</v>
      </c>
      <c r="O206" s="55"/>
      <c r="P206" s="148">
        <f t="shared" si="31"/>
        <v>0</v>
      </c>
      <c r="Q206" s="148">
        <v>4.15E-3</v>
      </c>
      <c r="R206" s="148">
        <f t="shared" si="32"/>
        <v>2.988E-2</v>
      </c>
      <c r="S206" s="148">
        <v>0</v>
      </c>
      <c r="T206" s="149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0" t="s">
        <v>146</v>
      </c>
      <c r="AT206" s="150" t="s">
        <v>143</v>
      </c>
      <c r="AU206" s="150" t="s">
        <v>147</v>
      </c>
      <c r="AY206" s="14" t="s">
        <v>140</v>
      </c>
      <c r="BE206" s="151">
        <f t="shared" si="34"/>
        <v>0</v>
      </c>
      <c r="BF206" s="151">
        <f t="shared" si="35"/>
        <v>0</v>
      </c>
      <c r="BG206" s="151">
        <f t="shared" si="36"/>
        <v>0</v>
      </c>
      <c r="BH206" s="151">
        <f t="shared" si="37"/>
        <v>0</v>
      </c>
      <c r="BI206" s="151">
        <f t="shared" si="38"/>
        <v>0</v>
      </c>
      <c r="BJ206" s="14" t="s">
        <v>147</v>
      </c>
      <c r="BK206" s="151">
        <f t="shared" si="39"/>
        <v>0</v>
      </c>
      <c r="BL206" s="14" t="s">
        <v>146</v>
      </c>
      <c r="BM206" s="150" t="s">
        <v>1394</v>
      </c>
    </row>
    <row r="207" spans="1:65" s="2" customFormat="1" ht="24.2" customHeight="1" x14ac:dyDescent="0.2">
      <c r="A207" s="29"/>
      <c r="B207" s="142"/>
      <c r="C207" s="173" t="s">
        <v>337</v>
      </c>
      <c r="D207" s="173" t="s">
        <v>143</v>
      </c>
      <c r="E207" s="174" t="s">
        <v>260</v>
      </c>
      <c r="F207" s="175" t="s">
        <v>261</v>
      </c>
      <c r="G207" s="176" t="s">
        <v>183</v>
      </c>
      <c r="H207" s="177">
        <v>0.627</v>
      </c>
      <c r="I207" s="143"/>
      <c r="J207" s="144">
        <f t="shared" si="30"/>
        <v>0</v>
      </c>
      <c r="K207" s="145"/>
      <c r="L207" s="30"/>
      <c r="M207" s="146" t="s">
        <v>1</v>
      </c>
      <c r="N207" s="147" t="s">
        <v>40</v>
      </c>
      <c r="O207" s="55"/>
      <c r="P207" s="148">
        <f t="shared" si="31"/>
        <v>0</v>
      </c>
      <c r="Q207" s="148">
        <v>2.0952500000000001</v>
      </c>
      <c r="R207" s="148">
        <f t="shared" si="32"/>
        <v>1.31372175</v>
      </c>
      <c r="S207" s="148">
        <v>0</v>
      </c>
      <c r="T207" s="149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0" t="s">
        <v>146</v>
      </c>
      <c r="AT207" s="150" t="s">
        <v>143</v>
      </c>
      <c r="AU207" s="150" t="s">
        <v>147</v>
      </c>
      <c r="AY207" s="14" t="s">
        <v>140</v>
      </c>
      <c r="BE207" s="151">
        <f t="shared" si="34"/>
        <v>0</v>
      </c>
      <c r="BF207" s="151">
        <f t="shared" si="35"/>
        <v>0</v>
      </c>
      <c r="BG207" s="151">
        <f t="shared" si="36"/>
        <v>0</v>
      </c>
      <c r="BH207" s="151">
        <f t="shared" si="37"/>
        <v>0</v>
      </c>
      <c r="BI207" s="151">
        <f t="shared" si="38"/>
        <v>0</v>
      </c>
      <c r="BJ207" s="14" t="s">
        <v>147</v>
      </c>
      <c r="BK207" s="151">
        <f t="shared" si="39"/>
        <v>0</v>
      </c>
      <c r="BL207" s="14" t="s">
        <v>146</v>
      </c>
      <c r="BM207" s="150" t="s">
        <v>262</v>
      </c>
    </row>
    <row r="208" spans="1:65" s="2" customFormat="1" ht="24.2" customHeight="1" x14ac:dyDescent="0.2">
      <c r="A208" s="29"/>
      <c r="B208" s="142"/>
      <c r="C208" s="173" t="s">
        <v>340</v>
      </c>
      <c r="D208" s="173" t="s">
        <v>143</v>
      </c>
      <c r="E208" s="174" t="s">
        <v>1395</v>
      </c>
      <c r="F208" s="175" t="s">
        <v>1396</v>
      </c>
      <c r="G208" s="176" t="s">
        <v>183</v>
      </c>
      <c r="H208" s="177">
        <v>0.61699999999999999</v>
      </c>
      <c r="I208" s="143"/>
      <c r="J208" s="144">
        <f t="shared" si="30"/>
        <v>0</v>
      </c>
      <c r="K208" s="145"/>
      <c r="L208" s="30"/>
      <c r="M208" s="146" t="s">
        <v>1</v>
      </c>
      <c r="N208" s="147" t="s">
        <v>40</v>
      </c>
      <c r="O208" s="55"/>
      <c r="P208" s="148">
        <f t="shared" si="31"/>
        <v>0</v>
      </c>
      <c r="Q208" s="148">
        <v>2.19407</v>
      </c>
      <c r="R208" s="148">
        <f t="shared" si="32"/>
        <v>1.35374119</v>
      </c>
      <c r="S208" s="148">
        <v>0</v>
      </c>
      <c r="T208" s="149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0" t="s">
        <v>146</v>
      </c>
      <c r="AT208" s="150" t="s">
        <v>143</v>
      </c>
      <c r="AU208" s="150" t="s">
        <v>147</v>
      </c>
      <c r="AY208" s="14" t="s">
        <v>140</v>
      </c>
      <c r="BE208" s="151">
        <f t="shared" si="34"/>
        <v>0</v>
      </c>
      <c r="BF208" s="151">
        <f t="shared" si="35"/>
        <v>0</v>
      </c>
      <c r="BG208" s="151">
        <f t="shared" si="36"/>
        <v>0</v>
      </c>
      <c r="BH208" s="151">
        <f t="shared" si="37"/>
        <v>0</v>
      </c>
      <c r="BI208" s="151">
        <f t="shared" si="38"/>
        <v>0</v>
      </c>
      <c r="BJ208" s="14" t="s">
        <v>147</v>
      </c>
      <c r="BK208" s="151">
        <f t="shared" si="39"/>
        <v>0</v>
      </c>
      <c r="BL208" s="14" t="s">
        <v>146</v>
      </c>
      <c r="BM208" s="150" t="s">
        <v>1397</v>
      </c>
    </row>
    <row r="209" spans="1:65" s="2" customFormat="1" ht="24.2" customHeight="1" x14ac:dyDescent="0.2">
      <c r="A209" s="29"/>
      <c r="B209" s="142"/>
      <c r="C209" s="173" t="s">
        <v>345</v>
      </c>
      <c r="D209" s="173" t="s">
        <v>143</v>
      </c>
      <c r="E209" s="174" t="s">
        <v>1398</v>
      </c>
      <c r="F209" s="175" t="s">
        <v>1399</v>
      </c>
      <c r="G209" s="176" t="s">
        <v>183</v>
      </c>
      <c r="H209" s="177">
        <v>0.61699999999999999</v>
      </c>
      <c r="I209" s="143"/>
      <c r="J209" s="144">
        <f t="shared" si="30"/>
        <v>0</v>
      </c>
      <c r="K209" s="145"/>
      <c r="L209" s="30"/>
      <c r="M209" s="146" t="s">
        <v>1</v>
      </c>
      <c r="N209" s="147" t="s">
        <v>40</v>
      </c>
      <c r="O209" s="55"/>
      <c r="P209" s="148">
        <f t="shared" si="31"/>
        <v>0</v>
      </c>
      <c r="Q209" s="148">
        <v>0.02</v>
      </c>
      <c r="R209" s="148">
        <f t="shared" si="32"/>
        <v>1.234E-2</v>
      </c>
      <c r="S209" s="148">
        <v>0</v>
      </c>
      <c r="T209" s="149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0" t="s">
        <v>146</v>
      </c>
      <c r="AT209" s="150" t="s">
        <v>143</v>
      </c>
      <c r="AU209" s="150" t="s">
        <v>147</v>
      </c>
      <c r="AY209" s="14" t="s">
        <v>140</v>
      </c>
      <c r="BE209" s="151">
        <f t="shared" si="34"/>
        <v>0</v>
      </c>
      <c r="BF209" s="151">
        <f t="shared" si="35"/>
        <v>0</v>
      </c>
      <c r="BG209" s="151">
        <f t="shared" si="36"/>
        <v>0</v>
      </c>
      <c r="BH209" s="151">
        <f t="shared" si="37"/>
        <v>0</v>
      </c>
      <c r="BI209" s="151">
        <f t="shared" si="38"/>
        <v>0</v>
      </c>
      <c r="BJ209" s="14" t="s">
        <v>147</v>
      </c>
      <c r="BK209" s="151">
        <f t="shared" si="39"/>
        <v>0</v>
      </c>
      <c r="BL209" s="14" t="s">
        <v>146</v>
      </c>
      <c r="BM209" s="150" t="s">
        <v>1400</v>
      </c>
    </row>
    <row r="210" spans="1:65" s="2" customFormat="1" ht="24.2" customHeight="1" x14ac:dyDescent="0.2">
      <c r="A210" s="29"/>
      <c r="B210" s="142"/>
      <c r="C210" s="173" t="s">
        <v>349</v>
      </c>
      <c r="D210" s="173" t="s">
        <v>143</v>
      </c>
      <c r="E210" s="174" t="s">
        <v>1401</v>
      </c>
      <c r="F210" s="175" t="s">
        <v>1402</v>
      </c>
      <c r="G210" s="176" t="s">
        <v>183</v>
      </c>
      <c r="H210" s="177">
        <v>0.61699999999999999</v>
      </c>
      <c r="I210" s="143"/>
      <c r="J210" s="144">
        <f t="shared" si="30"/>
        <v>0</v>
      </c>
      <c r="K210" s="145"/>
      <c r="L210" s="30"/>
      <c r="M210" s="146" t="s">
        <v>1</v>
      </c>
      <c r="N210" s="147" t="s">
        <v>40</v>
      </c>
      <c r="O210" s="55"/>
      <c r="P210" s="148">
        <f t="shared" si="31"/>
        <v>0</v>
      </c>
      <c r="Q210" s="148">
        <v>0</v>
      </c>
      <c r="R210" s="148">
        <f t="shared" si="32"/>
        <v>0</v>
      </c>
      <c r="S210" s="148">
        <v>0</v>
      </c>
      <c r="T210" s="149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0" t="s">
        <v>146</v>
      </c>
      <c r="AT210" s="150" t="s">
        <v>143</v>
      </c>
      <c r="AU210" s="150" t="s">
        <v>147</v>
      </c>
      <c r="AY210" s="14" t="s">
        <v>140</v>
      </c>
      <c r="BE210" s="151">
        <f t="shared" si="34"/>
        <v>0</v>
      </c>
      <c r="BF210" s="151">
        <f t="shared" si="35"/>
        <v>0</v>
      </c>
      <c r="BG210" s="151">
        <f t="shared" si="36"/>
        <v>0</v>
      </c>
      <c r="BH210" s="151">
        <f t="shared" si="37"/>
        <v>0</v>
      </c>
      <c r="BI210" s="151">
        <f t="shared" si="38"/>
        <v>0</v>
      </c>
      <c r="BJ210" s="14" t="s">
        <v>147</v>
      </c>
      <c r="BK210" s="151">
        <f t="shared" si="39"/>
        <v>0</v>
      </c>
      <c r="BL210" s="14" t="s">
        <v>146</v>
      </c>
      <c r="BM210" s="150" t="s">
        <v>1403</v>
      </c>
    </row>
    <row r="211" spans="1:65" s="2" customFormat="1" ht="37.9" customHeight="1" x14ac:dyDescent="0.2">
      <c r="A211" s="29"/>
      <c r="B211" s="142"/>
      <c r="C211" s="173" t="s">
        <v>353</v>
      </c>
      <c r="D211" s="173" t="s">
        <v>143</v>
      </c>
      <c r="E211" s="174" t="s">
        <v>1404</v>
      </c>
      <c r="F211" s="175" t="s">
        <v>1405</v>
      </c>
      <c r="G211" s="176" t="s">
        <v>155</v>
      </c>
      <c r="H211" s="177">
        <v>7.5410000000000004</v>
      </c>
      <c r="I211" s="143"/>
      <c r="J211" s="144">
        <f t="shared" si="30"/>
        <v>0</v>
      </c>
      <c r="K211" s="145"/>
      <c r="L211" s="30"/>
      <c r="M211" s="146" t="s">
        <v>1</v>
      </c>
      <c r="N211" s="147" t="s">
        <v>40</v>
      </c>
      <c r="O211" s="55"/>
      <c r="P211" s="148">
        <f t="shared" si="31"/>
        <v>0</v>
      </c>
      <c r="Q211" s="148">
        <v>3.5200000000000001E-3</v>
      </c>
      <c r="R211" s="148">
        <f t="shared" si="32"/>
        <v>2.6544320000000003E-2</v>
      </c>
      <c r="S211" s="148">
        <v>0</v>
      </c>
      <c r="T211" s="149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0" t="s">
        <v>146</v>
      </c>
      <c r="AT211" s="150" t="s">
        <v>143</v>
      </c>
      <c r="AU211" s="150" t="s">
        <v>147</v>
      </c>
      <c r="AY211" s="14" t="s">
        <v>140</v>
      </c>
      <c r="BE211" s="151">
        <f t="shared" si="34"/>
        <v>0</v>
      </c>
      <c r="BF211" s="151">
        <f t="shared" si="35"/>
        <v>0</v>
      </c>
      <c r="BG211" s="151">
        <f t="shared" si="36"/>
        <v>0</v>
      </c>
      <c r="BH211" s="151">
        <f t="shared" si="37"/>
        <v>0</v>
      </c>
      <c r="BI211" s="151">
        <f t="shared" si="38"/>
        <v>0</v>
      </c>
      <c r="BJ211" s="14" t="s">
        <v>147</v>
      </c>
      <c r="BK211" s="151">
        <f t="shared" si="39"/>
        <v>0</v>
      </c>
      <c r="BL211" s="14" t="s">
        <v>146</v>
      </c>
      <c r="BM211" s="150" t="s">
        <v>1406</v>
      </c>
    </row>
    <row r="212" spans="1:65" s="2" customFormat="1" ht="24.2" customHeight="1" x14ac:dyDescent="0.2">
      <c r="A212" s="29"/>
      <c r="B212" s="142"/>
      <c r="C212" s="173" t="s">
        <v>357</v>
      </c>
      <c r="D212" s="173" t="s">
        <v>143</v>
      </c>
      <c r="E212" s="174" t="s">
        <v>264</v>
      </c>
      <c r="F212" s="175" t="s">
        <v>265</v>
      </c>
      <c r="G212" s="176" t="s">
        <v>155</v>
      </c>
      <c r="H212" s="177">
        <v>96.38</v>
      </c>
      <c r="I212" s="143"/>
      <c r="J212" s="144">
        <f t="shared" si="30"/>
        <v>0</v>
      </c>
      <c r="K212" s="145"/>
      <c r="L212" s="30"/>
      <c r="M212" s="146" t="s">
        <v>1</v>
      </c>
      <c r="N212" s="147" t="s">
        <v>40</v>
      </c>
      <c r="O212" s="55"/>
      <c r="P212" s="148">
        <f t="shared" si="31"/>
        <v>0</v>
      </c>
      <c r="Q212" s="148">
        <v>0</v>
      </c>
      <c r="R212" s="148">
        <f t="shared" si="32"/>
        <v>0</v>
      </c>
      <c r="S212" s="148">
        <v>0</v>
      </c>
      <c r="T212" s="149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0" t="s">
        <v>146</v>
      </c>
      <c r="AT212" s="150" t="s">
        <v>143</v>
      </c>
      <c r="AU212" s="150" t="s">
        <v>147</v>
      </c>
      <c r="AY212" s="14" t="s">
        <v>140</v>
      </c>
      <c r="BE212" s="151">
        <f t="shared" si="34"/>
        <v>0</v>
      </c>
      <c r="BF212" s="151">
        <f t="shared" si="35"/>
        <v>0</v>
      </c>
      <c r="BG212" s="151">
        <f t="shared" si="36"/>
        <v>0</v>
      </c>
      <c r="BH212" s="151">
        <f t="shared" si="37"/>
        <v>0</v>
      </c>
      <c r="BI212" s="151">
        <f t="shared" si="38"/>
        <v>0</v>
      </c>
      <c r="BJ212" s="14" t="s">
        <v>147</v>
      </c>
      <c r="BK212" s="151">
        <f t="shared" si="39"/>
        <v>0</v>
      </c>
      <c r="BL212" s="14" t="s">
        <v>146</v>
      </c>
      <c r="BM212" s="150" t="s">
        <v>266</v>
      </c>
    </row>
    <row r="213" spans="1:65" s="2" customFormat="1" ht="24.2" customHeight="1" x14ac:dyDescent="0.2">
      <c r="A213" s="29"/>
      <c r="B213" s="142"/>
      <c r="C213" s="178" t="s">
        <v>361</v>
      </c>
      <c r="D213" s="178" t="s">
        <v>268</v>
      </c>
      <c r="E213" s="179" t="s">
        <v>269</v>
      </c>
      <c r="F213" s="180" t="s">
        <v>270</v>
      </c>
      <c r="G213" s="181" t="s">
        <v>271</v>
      </c>
      <c r="H213" s="182">
        <v>14.891</v>
      </c>
      <c r="I213" s="152"/>
      <c r="J213" s="153">
        <f t="shared" si="30"/>
        <v>0</v>
      </c>
      <c r="K213" s="154"/>
      <c r="L213" s="155"/>
      <c r="M213" s="156" t="s">
        <v>1</v>
      </c>
      <c r="N213" s="157" t="s">
        <v>40</v>
      </c>
      <c r="O213" s="55"/>
      <c r="P213" s="148">
        <f t="shared" si="31"/>
        <v>0</v>
      </c>
      <c r="Q213" s="148">
        <v>1E-3</v>
      </c>
      <c r="R213" s="148">
        <f t="shared" si="32"/>
        <v>1.4891E-2</v>
      </c>
      <c r="S213" s="148">
        <v>0</v>
      </c>
      <c r="T213" s="149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0" t="s">
        <v>169</v>
      </c>
      <c r="AT213" s="150" t="s">
        <v>268</v>
      </c>
      <c r="AU213" s="150" t="s">
        <v>147</v>
      </c>
      <c r="AY213" s="14" t="s">
        <v>140</v>
      </c>
      <c r="BE213" s="151">
        <f t="shared" si="34"/>
        <v>0</v>
      </c>
      <c r="BF213" s="151">
        <f t="shared" si="35"/>
        <v>0</v>
      </c>
      <c r="BG213" s="151">
        <f t="shared" si="36"/>
        <v>0</v>
      </c>
      <c r="BH213" s="151">
        <f t="shared" si="37"/>
        <v>0</v>
      </c>
      <c r="BI213" s="151">
        <f t="shared" si="38"/>
        <v>0</v>
      </c>
      <c r="BJ213" s="14" t="s">
        <v>147</v>
      </c>
      <c r="BK213" s="151">
        <f t="shared" si="39"/>
        <v>0</v>
      </c>
      <c r="BL213" s="14" t="s">
        <v>146</v>
      </c>
      <c r="BM213" s="150" t="s">
        <v>272</v>
      </c>
    </row>
    <row r="214" spans="1:65" s="2" customFormat="1" ht="24.2" customHeight="1" x14ac:dyDescent="0.2">
      <c r="A214" s="29"/>
      <c r="B214" s="142"/>
      <c r="C214" s="173" t="s">
        <v>365</v>
      </c>
      <c r="D214" s="173" t="s">
        <v>143</v>
      </c>
      <c r="E214" s="174" t="s">
        <v>274</v>
      </c>
      <c r="F214" s="175" t="s">
        <v>275</v>
      </c>
      <c r="G214" s="176" t="s">
        <v>155</v>
      </c>
      <c r="H214" s="177">
        <v>35.86</v>
      </c>
      <c r="I214" s="143"/>
      <c r="J214" s="144">
        <f t="shared" si="30"/>
        <v>0</v>
      </c>
      <c r="K214" s="145"/>
      <c r="L214" s="30"/>
      <c r="M214" s="146" t="s">
        <v>1</v>
      </c>
      <c r="N214" s="147" t="s">
        <v>40</v>
      </c>
      <c r="O214" s="55"/>
      <c r="P214" s="148">
        <f t="shared" si="31"/>
        <v>0</v>
      </c>
      <c r="Q214" s="148">
        <v>9.1800000000000007E-2</v>
      </c>
      <c r="R214" s="148">
        <f t="shared" si="32"/>
        <v>3.2919480000000001</v>
      </c>
      <c r="S214" s="148">
        <v>0</v>
      </c>
      <c r="T214" s="149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0" t="s">
        <v>146</v>
      </c>
      <c r="AT214" s="150" t="s">
        <v>143</v>
      </c>
      <c r="AU214" s="150" t="s">
        <v>147</v>
      </c>
      <c r="AY214" s="14" t="s">
        <v>140</v>
      </c>
      <c r="BE214" s="151">
        <f t="shared" si="34"/>
        <v>0</v>
      </c>
      <c r="BF214" s="151">
        <f t="shared" si="35"/>
        <v>0</v>
      </c>
      <c r="BG214" s="151">
        <f t="shared" si="36"/>
        <v>0</v>
      </c>
      <c r="BH214" s="151">
        <f t="shared" si="37"/>
        <v>0</v>
      </c>
      <c r="BI214" s="151">
        <f t="shared" si="38"/>
        <v>0</v>
      </c>
      <c r="BJ214" s="14" t="s">
        <v>147</v>
      </c>
      <c r="BK214" s="151">
        <f t="shared" si="39"/>
        <v>0</v>
      </c>
      <c r="BL214" s="14" t="s">
        <v>146</v>
      </c>
      <c r="BM214" s="150" t="s">
        <v>276</v>
      </c>
    </row>
    <row r="215" spans="1:65" s="2" customFormat="1" ht="24.2" customHeight="1" x14ac:dyDescent="0.2">
      <c r="A215" s="29"/>
      <c r="B215" s="142"/>
      <c r="C215" s="173" t="s">
        <v>369</v>
      </c>
      <c r="D215" s="173" t="s">
        <v>143</v>
      </c>
      <c r="E215" s="174" t="s">
        <v>278</v>
      </c>
      <c r="F215" s="175" t="s">
        <v>279</v>
      </c>
      <c r="G215" s="176" t="s">
        <v>155</v>
      </c>
      <c r="H215" s="177">
        <v>60.52</v>
      </c>
      <c r="I215" s="143"/>
      <c r="J215" s="144">
        <f t="shared" si="30"/>
        <v>0</v>
      </c>
      <c r="K215" s="145"/>
      <c r="L215" s="30"/>
      <c r="M215" s="146" t="s">
        <v>1</v>
      </c>
      <c r="N215" s="147" t="s">
        <v>40</v>
      </c>
      <c r="O215" s="55"/>
      <c r="P215" s="148">
        <f t="shared" si="31"/>
        <v>0</v>
      </c>
      <c r="Q215" s="148">
        <v>2.6009999999999998E-2</v>
      </c>
      <c r="R215" s="148">
        <f t="shared" si="32"/>
        <v>1.5741251999999999</v>
      </c>
      <c r="S215" s="148">
        <v>0</v>
      </c>
      <c r="T215" s="149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0" t="s">
        <v>146</v>
      </c>
      <c r="AT215" s="150" t="s">
        <v>143</v>
      </c>
      <c r="AU215" s="150" t="s">
        <v>147</v>
      </c>
      <c r="AY215" s="14" t="s">
        <v>140</v>
      </c>
      <c r="BE215" s="151">
        <f t="shared" si="34"/>
        <v>0</v>
      </c>
      <c r="BF215" s="151">
        <f t="shared" si="35"/>
        <v>0</v>
      </c>
      <c r="BG215" s="151">
        <f t="shared" si="36"/>
        <v>0</v>
      </c>
      <c r="BH215" s="151">
        <f t="shared" si="37"/>
        <v>0</v>
      </c>
      <c r="BI215" s="151">
        <f t="shared" si="38"/>
        <v>0</v>
      </c>
      <c r="BJ215" s="14" t="s">
        <v>147</v>
      </c>
      <c r="BK215" s="151">
        <f t="shared" si="39"/>
        <v>0</v>
      </c>
      <c r="BL215" s="14" t="s">
        <v>146</v>
      </c>
      <c r="BM215" s="150" t="s">
        <v>280</v>
      </c>
    </row>
    <row r="216" spans="1:65" s="2" customFormat="1" ht="24.2" customHeight="1" x14ac:dyDescent="0.2">
      <c r="A216" s="29"/>
      <c r="B216" s="142"/>
      <c r="C216" s="173" t="s">
        <v>373</v>
      </c>
      <c r="D216" s="173" t="s">
        <v>143</v>
      </c>
      <c r="E216" s="174" t="s">
        <v>282</v>
      </c>
      <c r="F216" s="175" t="s">
        <v>283</v>
      </c>
      <c r="G216" s="176" t="s">
        <v>145</v>
      </c>
      <c r="H216" s="177">
        <v>28</v>
      </c>
      <c r="I216" s="143"/>
      <c r="J216" s="144">
        <f t="shared" si="30"/>
        <v>0</v>
      </c>
      <c r="K216" s="145"/>
      <c r="L216" s="30"/>
      <c r="M216" s="146" t="s">
        <v>1</v>
      </c>
      <c r="N216" s="147" t="s">
        <v>40</v>
      </c>
      <c r="O216" s="55"/>
      <c r="P216" s="148">
        <f t="shared" si="31"/>
        <v>0</v>
      </c>
      <c r="Q216" s="148">
        <v>3.9640000000000002E-2</v>
      </c>
      <c r="R216" s="148">
        <f t="shared" si="32"/>
        <v>1.10992</v>
      </c>
      <c r="S216" s="148">
        <v>0</v>
      </c>
      <c r="T216" s="149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0" t="s">
        <v>146</v>
      </c>
      <c r="AT216" s="150" t="s">
        <v>143</v>
      </c>
      <c r="AU216" s="150" t="s">
        <v>147</v>
      </c>
      <c r="AY216" s="14" t="s">
        <v>140</v>
      </c>
      <c r="BE216" s="151">
        <f t="shared" si="34"/>
        <v>0</v>
      </c>
      <c r="BF216" s="151">
        <f t="shared" si="35"/>
        <v>0</v>
      </c>
      <c r="BG216" s="151">
        <f t="shared" si="36"/>
        <v>0</v>
      </c>
      <c r="BH216" s="151">
        <f t="shared" si="37"/>
        <v>0</v>
      </c>
      <c r="BI216" s="151">
        <f t="shared" si="38"/>
        <v>0</v>
      </c>
      <c r="BJ216" s="14" t="s">
        <v>147</v>
      </c>
      <c r="BK216" s="151">
        <f t="shared" si="39"/>
        <v>0</v>
      </c>
      <c r="BL216" s="14" t="s">
        <v>146</v>
      </c>
      <c r="BM216" s="150" t="s">
        <v>284</v>
      </c>
    </row>
    <row r="217" spans="1:65" s="2" customFormat="1" ht="14.45" customHeight="1" x14ac:dyDescent="0.2">
      <c r="A217" s="29"/>
      <c r="B217" s="142"/>
      <c r="C217" s="178" t="s">
        <v>377</v>
      </c>
      <c r="D217" s="178" t="s">
        <v>268</v>
      </c>
      <c r="E217" s="179" t="s">
        <v>286</v>
      </c>
      <c r="F217" s="180" t="s">
        <v>287</v>
      </c>
      <c r="G217" s="181" t="s">
        <v>145</v>
      </c>
      <c r="H217" s="182">
        <v>20</v>
      </c>
      <c r="I217" s="152"/>
      <c r="J217" s="153">
        <f t="shared" si="30"/>
        <v>0</v>
      </c>
      <c r="K217" s="154"/>
      <c r="L217" s="155"/>
      <c r="M217" s="156" t="s">
        <v>1</v>
      </c>
      <c r="N217" s="157" t="s">
        <v>40</v>
      </c>
      <c r="O217" s="55"/>
      <c r="P217" s="148">
        <f t="shared" si="31"/>
        <v>0</v>
      </c>
      <c r="Q217" s="148">
        <v>1.0500000000000001E-2</v>
      </c>
      <c r="R217" s="148">
        <f t="shared" si="32"/>
        <v>0.21000000000000002</v>
      </c>
      <c r="S217" s="148">
        <v>0</v>
      </c>
      <c r="T217" s="149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0" t="s">
        <v>169</v>
      </c>
      <c r="AT217" s="150" t="s">
        <v>268</v>
      </c>
      <c r="AU217" s="150" t="s">
        <v>147</v>
      </c>
      <c r="AY217" s="14" t="s">
        <v>140</v>
      </c>
      <c r="BE217" s="151">
        <f t="shared" si="34"/>
        <v>0</v>
      </c>
      <c r="BF217" s="151">
        <f t="shared" si="35"/>
        <v>0</v>
      </c>
      <c r="BG217" s="151">
        <f t="shared" si="36"/>
        <v>0</v>
      </c>
      <c r="BH217" s="151">
        <f t="shared" si="37"/>
        <v>0</v>
      </c>
      <c r="BI217" s="151">
        <f t="shared" si="38"/>
        <v>0</v>
      </c>
      <c r="BJ217" s="14" t="s">
        <v>147</v>
      </c>
      <c r="BK217" s="151">
        <f t="shared" si="39"/>
        <v>0</v>
      </c>
      <c r="BL217" s="14" t="s">
        <v>146</v>
      </c>
      <c r="BM217" s="150" t="s">
        <v>288</v>
      </c>
    </row>
    <row r="218" spans="1:65" s="2" customFormat="1" ht="14.45" customHeight="1" x14ac:dyDescent="0.2">
      <c r="A218" s="29"/>
      <c r="B218" s="142"/>
      <c r="C218" s="178" t="s">
        <v>381</v>
      </c>
      <c r="D218" s="178" t="s">
        <v>268</v>
      </c>
      <c r="E218" s="179" t="s">
        <v>290</v>
      </c>
      <c r="F218" s="180" t="s">
        <v>2092</v>
      </c>
      <c r="G218" s="181" t="s">
        <v>145</v>
      </c>
      <c r="H218" s="182">
        <v>7</v>
      </c>
      <c r="I218" s="152"/>
      <c r="J218" s="153">
        <f t="shared" si="30"/>
        <v>0</v>
      </c>
      <c r="K218" s="154"/>
      <c r="L218" s="155"/>
      <c r="M218" s="156" t="s">
        <v>1</v>
      </c>
      <c r="N218" s="157" t="s">
        <v>40</v>
      </c>
      <c r="O218" s="55"/>
      <c r="P218" s="148">
        <f t="shared" si="31"/>
        <v>0</v>
      </c>
      <c r="Q218" s="148">
        <v>1.37E-2</v>
      </c>
      <c r="R218" s="148">
        <f t="shared" si="32"/>
        <v>9.5899999999999999E-2</v>
      </c>
      <c r="S218" s="148">
        <v>0</v>
      </c>
      <c r="T218" s="149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0" t="s">
        <v>169</v>
      </c>
      <c r="AT218" s="150" t="s">
        <v>268</v>
      </c>
      <c r="AU218" s="150" t="s">
        <v>147</v>
      </c>
      <c r="AY218" s="14" t="s">
        <v>140</v>
      </c>
      <c r="BE218" s="151">
        <f t="shared" si="34"/>
        <v>0</v>
      </c>
      <c r="BF218" s="151">
        <f t="shared" si="35"/>
        <v>0</v>
      </c>
      <c r="BG218" s="151">
        <f t="shared" si="36"/>
        <v>0</v>
      </c>
      <c r="BH218" s="151">
        <f t="shared" si="37"/>
        <v>0</v>
      </c>
      <c r="BI218" s="151">
        <f t="shared" si="38"/>
        <v>0</v>
      </c>
      <c r="BJ218" s="14" t="s">
        <v>147</v>
      </c>
      <c r="BK218" s="151">
        <f t="shared" si="39"/>
        <v>0</v>
      </c>
      <c r="BL218" s="14" t="s">
        <v>146</v>
      </c>
      <c r="BM218" s="150" t="s">
        <v>291</v>
      </c>
    </row>
    <row r="219" spans="1:65" s="2" customFormat="1" ht="14.45" customHeight="1" x14ac:dyDescent="0.2">
      <c r="A219" s="29"/>
      <c r="B219" s="142"/>
      <c r="C219" s="178" t="s">
        <v>385</v>
      </c>
      <c r="D219" s="178" t="s">
        <v>268</v>
      </c>
      <c r="E219" s="179" t="s">
        <v>1407</v>
      </c>
      <c r="F219" s="180" t="s">
        <v>1408</v>
      </c>
      <c r="G219" s="181" t="s">
        <v>145</v>
      </c>
      <c r="H219" s="182">
        <v>1</v>
      </c>
      <c r="I219" s="152"/>
      <c r="J219" s="153">
        <f t="shared" si="30"/>
        <v>0</v>
      </c>
      <c r="K219" s="154"/>
      <c r="L219" s="155"/>
      <c r="M219" s="156" t="s">
        <v>1</v>
      </c>
      <c r="N219" s="157" t="s">
        <v>40</v>
      </c>
      <c r="O219" s="55"/>
      <c r="P219" s="148">
        <f t="shared" si="31"/>
        <v>0</v>
      </c>
      <c r="Q219" s="148">
        <v>1.0999999999999999E-2</v>
      </c>
      <c r="R219" s="148">
        <f t="shared" si="32"/>
        <v>1.0999999999999999E-2</v>
      </c>
      <c r="S219" s="148">
        <v>0</v>
      </c>
      <c r="T219" s="149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0" t="s">
        <v>169</v>
      </c>
      <c r="AT219" s="150" t="s">
        <v>268</v>
      </c>
      <c r="AU219" s="150" t="s">
        <v>147</v>
      </c>
      <c r="AY219" s="14" t="s">
        <v>140</v>
      </c>
      <c r="BE219" s="151">
        <f t="shared" si="34"/>
        <v>0</v>
      </c>
      <c r="BF219" s="151">
        <f t="shared" si="35"/>
        <v>0</v>
      </c>
      <c r="BG219" s="151">
        <f t="shared" si="36"/>
        <v>0</v>
      </c>
      <c r="BH219" s="151">
        <f t="shared" si="37"/>
        <v>0</v>
      </c>
      <c r="BI219" s="151">
        <f t="shared" si="38"/>
        <v>0</v>
      </c>
      <c r="BJ219" s="14" t="s">
        <v>147</v>
      </c>
      <c r="BK219" s="151">
        <f t="shared" si="39"/>
        <v>0</v>
      </c>
      <c r="BL219" s="14" t="s">
        <v>146</v>
      </c>
      <c r="BM219" s="150" t="s">
        <v>1409</v>
      </c>
    </row>
    <row r="220" spans="1:65" s="12" customFormat="1" ht="22.9" customHeight="1" x14ac:dyDescent="0.2">
      <c r="B220" s="130"/>
      <c r="C220" s="183"/>
      <c r="D220" s="184" t="s">
        <v>73</v>
      </c>
      <c r="E220" s="185" t="s">
        <v>172</v>
      </c>
      <c r="F220" s="185" t="s">
        <v>292</v>
      </c>
      <c r="G220" s="183"/>
      <c r="H220" s="183"/>
      <c r="I220" s="133"/>
      <c r="J220" s="141">
        <f>BK220</f>
        <v>0</v>
      </c>
      <c r="L220" s="130"/>
      <c r="M220" s="134"/>
      <c r="N220" s="135"/>
      <c r="O220" s="135"/>
      <c r="P220" s="136">
        <f>SUM(P221:P264)</f>
        <v>0</v>
      </c>
      <c r="Q220" s="135"/>
      <c r="R220" s="136">
        <f>SUM(R221:R264)</f>
        <v>0.36585845000000006</v>
      </c>
      <c r="S220" s="135"/>
      <c r="T220" s="137">
        <f>SUM(T221:T264)</f>
        <v>67.588662000000014</v>
      </c>
      <c r="AR220" s="131" t="s">
        <v>80</v>
      </c>
      <c r="AT220" s="138" t="s">
        <v>73</v>
      </c>
      <c r="AU220" s="138" t="s">
        <v>80</v>
      </c>
      <c r="AY220" s="131" t="s">
        <v>140</v>
      </c>
      <c r="BK220" s="139">
        <f>SUM(BK221:BK264)</f>
        <v>0</v>
      </c>
    </row>
    <row r="221" spans="1:65" s="2" customFormat="1" ht="24.2" customHeight="1" x14ac:dyDescent="0.2">
      <c r="A221" s="29"/>
      <c r="B221" s="142"/>
      <c r="C221" s="173" t="s">
        <v>389</v>
      </c>
      <c r="D221" s="173" t="s">
        <v>143</v>
      </c>
      <c r="E221" s="174" t="s">
        <v>294</v>
      </c>
      <c r="F221" s="175" t="s">
        <v>295</v>
      </c>
      <c r="G221" s="176" t="s">
        <v>163</v>
      </c>
      <c r="H221" s="177">
        <v>497.74200000000002</v>
      </c>
      <c r="I221" s="143"/>
      <c r="J221" s="144">
        <f t="shared" ref="J221:J264" si="40">ROUND(I221*H221,2)</f>
        <v>0</v>
      </c>
      <c r="K221" s="145"/>
      <c r="L221" s="30"/>
      <c r="M221" s="146" t="s">
        <v>1</v>
      </c>
      <c r="N221" s="147" t="s">
        <v>40</v>
      </c>
      <c r="O221" s="55"/>
      <c r="P221" s="148">
        <f t="shared" ref="P221:P264" si="41">O221*H221</f>
        <v>0</v>
      </c>
      <c r="Q221" s="148">
        <v>5.0000000000000002E-5</v>
      </c>
      <c r="R221" s="148">
        <f t="shared" ref="R221:R264" si="42">Q221*H221</f>
        <v>2.4887100000000002E-2</v>
      </c>
      <c r="S221" s="148">
        <v>0</v>
      </c>
      <c r="T221" s="149">
        <f t="shared" ref="T221:T264" si="43"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0" t="s">
        <v>146</v>
      </c>
      <c r="AT221" s="150" t="s">
        <v>143</v>
      </c>
      <c r="AU221" s="150" t="s">
        <v>147</v>
      </c>
      <c r="AY221" s="14" t="s">
        <v>140</v>
      </c>
      <c r="BE221" s="151">
        <f t="shared" ref="BE221:BE264" si="44">IF(N221="základná",J221,0)</f>
        <v>0</v>
      </c>
      <c r="BF221" s="151">
        <f t="shared" ref="BF221:BF264" si="45">IF(N221="znížená",J221,0)</f>
        <v>0</v>
      </c>
      <c r="BG221" s="151">
        <f t="shared" ref="BG221:BG264" si="46">IF(N221="zákl. prenesená",J221,0)</f>
        <v>0</v>
      </c>
      <c r="BH221" s="151">
        <f t="shared" ref="BH221:BH264" si="47">IF(N221="zníž. prenesená",J221,0)</f>
        <v>0</v>
      </c>
      <c r="BI221" s="151">
        <f t="shared" ref="BI221:BI264" si="48">IF(N221="nulová",J221,0)</f>
        <v>0</v>
      </c>
      <c r="BJ221" s="14" t="s">
        <v>147</v>
      </c>
      <c r="BK221" s="151">
        <f t="shared" ref="BK221:BK264" si="49">ROUND(I221*H221,2)</f>
        <v>0</v>
      </c>
      <c r="BL221" s="14" t="s">
        <v>146</v>
      </c>
      <c r="BM221" s="150" t="s">
        <v>296</v>
      </c>
    </row>
    <row r="222" spans="1:65" s="2" customFormat="1" ht="24.2" customHeight="1" x14ac:dyDescent="0.2">
      <c r="A222" s="29"/>
      <c r="B222" s="142"/>
      <c r="C222" s="173" t="s">
        <v>393</v>
      </c>
      <c r="D222" s="173" t="s">
        <v>143</v>
      </c>
      <c r="E222" s="174" t="s">
        <v>298</v>
      </c>
      <c r="F222" s="175" t="s">
        <v>299</v>
      </c>
      <c r="G222" s="176" t="s">
        <v>155</v>
      </c>
      <c r="H222" s="177">
        <v>199.08</v>
      </c>
      <c r="I222" s="143"/>
      <c r="J222" s="144">
        <f t="shared" si="40"/>
        <v>0</v>
      </c>
      <c r="K222" s="145"/>
      <c r="L222" s="30"/>
      <c r="M222" s="146" t="s">
        <v>1</v>
      </c>
      <c r="N222" s="147" t="s">
        <v>40</v>
      </c>
      <c r="O222" s="55"/>
      <c r="P222" s="148">
        <f t="shared" si="41"/>
        <v>0</v>
      </c>
      <c r="Q222" s="148">
        <v>1.5299999999999999E-3</v>
      </c>
      <c r="R222" s="148">
        <f t="shared" si="42"/>
        <v>0.30459239999999999</v>
      </c>
      <c r="S222" s="148">
        <v>0</v>
      </c>
      <c r="T222" s="149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0" t="s">
        <v>146</v>
      </c>
      <c r="AT222" s="150" t="s">
        <v>143</v>
      </c>
      <c r="AU222" s="150" t="s">
        <v>147</v>
      </c>
      <c r="AY222" s="14" t="s">
        <v>140</v>
      </c>
      <c r="BE222" s="151">
        <f t="shared" si="44"/>
        <v>0</v>
      </c>
      <c r="BF222" s="151">
        <f t="shared" si="45"/>
        <v>0</v>
      </c>
      <c r="BG222" s="151">
        <f t="shared" si="46"/>
        <v>0</v>
      </c>
      <c r="BH222" s="151">
        <f t="shared" si="47"/>
        <v>0</v>
      </c>
      <c r="BI222" s="151">
        <f t="shared" si="48"/>
        <v>0</v>
      </c>
      <c r="BJ222" s="14" t="s">
        <v>147</v>
      </c>
      <c r="BK222" s="151">
        <f t="shared" si="49"/>
        <v>0</v>
      </c>
      <c r="BL222" s="14" t="s">
        <v>146</v>
      </c>
      <c r="BM222" s="150" t="s">
        <v>300</v>
      </c>
    </row>
    <row r="223" spans="1:65" s="2" customFormat="1" ht="14.45" customHeight="1" x14ac:dyDescent="0.2">
      <c r="A223" s="29"/>
      <c r="B223" s="142"/>
      <c r="C223" s="173" t="s">
        <v>397</v>
      </c>
      <c r="D223" s="173" t="s">
        <v>143</v>
      </c>
      <c r="E223" s="174" t="s">
        <v>302</v>
      </c>
      <c r="F223" s="175" t="s">
        <v>303</v>
      </c>
      <c r="G223" s="176" t="s">
        <v>155</v>
      </c>
      <c r="H223" s="177">
        <v>96.38</v>
      </c>
      <c r="I223" s="143"/>
      <c r="J223" s="144">
        <f t="shared" si="40"/>
        <v>0</v>
      </c>
      <c r="K223" s="145"/>
      <c r="L223" s="30"/>
      <c r="M223" s="146" t="s">
        <v>1</v>
      </c>
      <c r="N223" s="147" t="s">
        <v>40</v>
      </c>
      <c r="O223" s="55"/>
      <c r="P223" s="148">
        <f t="shared" si="41"/>
        <v>0</v>
      </c>
      <c r="Q223" s="148">
        <v>5.0000000000000002E-5</v>
      </c>
      <c r="R223" s="148">
        <f t="shared" si="42"/>
        <v>4.8190000000000004E-3</v>
      </c>
      <c r="S223" s="148">
        <v>0</v>
      </c>
      <c r="T223" s="149">
        <f t="shared" si="4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0" t="s">
        <v>146</v>
      </c>
      <c r="AT223" s="150" t="s">
        <v>143</v>
      </c>
      <c r="AU223" s="150" t="s">
        <v>147</v>
      </c>
      <c r="AY223" s="14" t="s">
        <v>140</v>
      </c>
      <c r="BE223" s="151">
        <f t="shared" si="44"/>
        <v>0</v>
      </c>
      <c r="BF223" s="151">
        <f t="shared" si="45"/>
        <v>0</v>
      </c>
      <c r="BG223" s="151">
        <f t="shared" si="46"/>
        <v>0</v>
      </c>
      <c r="BH223" s="151">
        <f t="shared" si="47"/>
        <v>0</v>
      </c>
      <c r="BI223" s="151">
        <f t="shared" si="48"/>
        <v>0</v>
      </c>
      <c r="BJ223" s="14" t="s">
        <v>147</v>
      </c>
      <c r="BK223" s="151">
        <f t="shared" si="49"/>
        <v>0</v>
      </c>
      <c r="BL223" s="14" t="s">
        <v>146</v>
      </c>
      <c r="BM223" s="150" t="s">
        <v>304</v>
      </c>
    </row>
    <row r="224" spans="1:65" s="2" customFormat="1" ht="24.2" customHeight="1" x14ac:dyDescent="0.2">
      <c r="A224" s="29"/>
      <c r="B224" s="142"/>
      <c r="C224" s="173" t="s">
        <v>401</v>
      </c>
      <c r="D224" s="173" t="s">
        <v>143</v>
      </c>
      <c r="E224" s="174" t="s">
        <v>306</v>
      </c>
      <c r="F224" s="175" t="s">
        <v>307</v>
      </c>
      <c r="G224" s="176" t="s">
        <v>155</v>
      </c>
      <c r="H224" s="177">
        <v>12300</v>
      </c>
      <c r="I224" s="143"/>
      <c r="J224" s="144">
        <f t="shared" si="40"/>
        <v>0</v>
      </c>
      <c r="K224" s="145"/>
      <c r="L224" s="30"/>
      <c r="M224" s="146" t="s">
        <v>1</v>
      </c>
      <c r="N224" s="147" t="s">
        <v>40</v>
      </c>
      <c r="O224" s="55"/>
      <c r="P224" s="148">
        <f t="shared" si="41"/>
        <v>0</v>
      </c>
      <c r="Q224" s="148">
        <v>0</v>
      </c>
      <c r="R224" s="148">
        <f t="shared" si="42"/>
        <v>0</v>
      </c>
      <c r="S224" s="148">
        <v>0</v>
      </c>
      <c r="T224" s="149">
        <f t="shared" si="4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0" t="s">
        <v>146</v>
      </c>
      <c r="AT224" s="150" t="s">
        <v>143</v>
      </c>
      <c r="AU224" s="150" t="s">
        <v>147</v>
      </c>
      <c r="AY224" s="14" t="s">
        <v>140</v>
      </c>
      <c r="BE224" s="151">
        <f t="shared" si="44"/>
        <v>0</v>
      </c>
      <c r="BF224" s="151">
        <f t="shared" si="45"/>
        <v>0</v>
      </c>
      <c r="BG224" s="151">
        <f t="shared" si="46"/>
        <v>0</v>
      </c>
      <c r="BH224" s="151">
        <f t="shared" si="47"/>
        <v>0</v>
      </c>
      <c r="BI224" s="151">
        <f t="shared" si="48"/>
        <v>0</v>
      </c>
      <c r="BJ224" s="14" t="s">
        <v>147</v>
      </c>
      <c r="BK224" s="151">
        <f t="shared" si="49"/>
        <v>0</v>
      </c>
      <c r="BL224" s="14" t="s">
        <v>146</v>
      </c>
      <c r="BM224" s="150" t="s">
        <v>308</v>
      </c>
    </row>
    <row r="225" spans="1:65" s="2" customFormat="1" ht="37.9" customHeight="1" x14ac:dyDescent="0.2">
      <c r="A225" s="29"/>
      <c r="B225" s="142"/>
      <c r="C225" s="173" t="s">
        <v>405</v>
      </c>
      <c r="D225" s="173" t="s">
        <v>143</v>
      </c>
      <c r="E225" s="174" t="s">
        <v>1410</v>
      </c>
      <c r="F225" s="175" t="s">
        <v>1411</v>
      </c>
      <c r="G225" s="176" t="s">
        <v>145</v>
      </c>
      <c r="H225" s="177">
        <v>12</v>
      </c>
      <c r="I225" s="143"/>
      <c r="J225" s="144">
        <f t="shared" si="40"/>
        <v>0</v>
      </c>
      <c r="K225" s="145"/>
      <c r="L225" s="30"/>
      <c r="M225" s="146" t="s">
        <v>1</v>
      </c>
      <c r="N225" s="147" t="s">
        <v>40</v>
      </c>
      <c r="O225" s="55"/>
      <c r="P225" s="148">
        <f t="shared" si="41"/>
        <v>0</v>
      </c>
      <c r="Q225" s="148">
        <v>5.0000000000000002E-5</v>
      </c>
      <c r="R225" s="148">
        <f t="shared" si="42"/>
        <v>6.0000000000000006E-4</v>
      </c>
      <c r="S225" s="148">
        <v>0</v>
      </c>
      <c r="T225" s="149">
        <f t="shared" si="4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0" t="s">
        <v>146</v>
      </c>
      <c r="AT225" s="150" t="s">
        <v>143</v>
      </c>
      <c r="AU225" s="150" t="s">
        <v>147</v>
      </c>
      <c r="AY225" s="14" t="s">
        <v>140</v>
      </c>
      <c r="BE225" s="151">
        <f t="shared" si="44"/>
        <v>0</v>
      </c>
      <c r="BF225" s="151">
        <f t="shared" si="45"/>
        <v>0</v>
      </c>
      <c r="BG225" s="151">
        <f t="shared" si="46"/>
        <v>0</v>
      </c>
      <c r="BH225" s="151">
        <f t="shared" si="47"/>
        <v>0</v>
      </c>
      <c r="BI225" s="151">
        <f t="shared" si="48"/>
        <v>0</v>
      </c>
      <c r="BJ225" s="14" t="s">
        <v>147</v>
      </c>
      <c r="BK225" s="151">
        <f t="shared" si="49"/>
        <v>0</v>
      </c>
      <c r="BL225" s="14" t="s">
        <v>146</v>
      </c>
      <c r="BM225" s="150" t="s">
        <v>1412</v>
      </c>
    </row>
    <row r="226" spans="1:65" s="2" customFormat="1" ht="37.9" customHeight="1" x14ac:dyDescent="0.2">
      <c r="A226" s="29"/>
      <c r="B226" s="142"/>
      <c r="C226" s="173" t="s">
        <v>409</v>
      </c>
      <c r="D226" s="173" t="s">
        <v>143</v>
      </c>
      <c r="E226" s="174" t="s">
        <v>310</v>
      </c>
      <c r="F226" s="175" t="s">
        <v>311</v>
      </c>
      <c r="G226" s="176" t="s">
        <v>155</v>
      </c>
      <c r="H226" s="177">
        <v>118.04300000000001</v>
      </c>
      <c r="I226" s="143"/>
      <c r="J226" s="144">
        <f t="shared" si="40"/>
        <v>0</v>
      </c>
      <c r="K226" s="145"/>
      <c r="L226" s="30"/>
      <c r="M226" s="146" t="s">
        <v>1</v>
      </c>
      <c r="N226" s="147" t="s">
        <v>40</v>
      </c>
      <c r="O226" s="55"/>
      <c r="P226" s="148">
        <f t="shared" si="41"/>
        <v>0</v>
      </c>
      <c r="Q226" s="148">
        <v>0</v>
      </c>
      <c r="R226" s="148">
        <f t="shared" si="42"/>
        <v>0</v>
      </c>
      <c r="S226" s="148">
        <v>0.19600000000000001</v>
      </c>
      <c r="T226" s="149">
        <f t="shared" si="43"/>
        <v>23.136428000000002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0" t="s">
        <v>146</v>
      </c>
      <c r="AT226" s="150" t="s">
        <v>143</v>
      </c>
      <c r="AU226" s="150" t="s">
        <v>147</v>
      </c>
      <c r="AY226" s="14" t="s">
        <v>140</v>
      </c>
      <c r="BE226" s="151">
        <f t="shared" si="44"/>
        <v>0</v>
      </c>
      <c r="BF226" s="151">
        <f t="shared" si="45"/>
        <v>0</v>
      </c>
      <c r="BG226" s="151">
        <f t="shared" si="46"/>
        <v>0</v>
      </c>
      <c r="BH226" s="151">
        <f t="shared" si="47"/>
        <v>0</v>
      </c>
      <c r="BI226" s="151">
        <f t="shared" si="48"/>
        <v>0</v>
      </c>
      <c r="BJ226" s="14" t="s">
        <v>147</v>
      </c>
      <c r="BK226" s="151">
        <f t="shared" si="49"/>
        <v>0</v>
      </c>
      <c r="BL226" s="14" t="s">
        <v>146</v>
      </c>
      <c r="BM226" s="150" t="s">
        <v>312</v>
      </c>
    </row>
    <row r="227" spans="1:65" s="2" customFormat="1" ht="37.9" customHeight="1" x14ac:dyDescent="0.2">
      <c r="A227" s="29"/>
      <c r="B227" s="142"/>
      <c r="C227" s="173" t="s">
        <v>413</v>
      </c>
      <c r="D227" s="173" t="s">
        <v>143</v>
      </c>
      <c r="E227" s="174" t="s">
        <v>1413</v>
      </c>
      <c r="F227" s="175" t="s">
        <v>1414</v>
      </c>
      <c r="G227" s="176" t="s">
        <v>183</v>
      </c>
      <c r="H227" s="177">
        <v>0.23300000000000001</v>
      </c>
      <c r="I227" s="143"/>
      <c r="J227" s="144">
        <f t="shared" si="40"/>
        <v>0</v>
      </c>
      <c r="K227" s="145"/>
      <c r="L227" s="30"/>
      <c r="M227" s="146" t="s">
        <v>1</v>
      </c>
      <c r="N227" s="147" t="s">
        <v>40</v>
      </c>
      <c r="O227" s="55"/>
      <c r="P227" s="148">
        <f t="shared" si="41"/>
        <v>0</v>
      </c>
      <c r="Q227" s="148">
        <v>0</v>
      </c>
      <c r="R227" s="148">
        <f t="shared" si="42"/>
        <v>0</v>
      </c>
      <c r="S227" s="148">
        <v>1.6</v>
      </c>
      <c r="T227" s="149">
        <f t="shared" si="43"/>
        <v>0.37280000000000002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0" t="s">
        <v>146</v>
      </c>
      <c r="AT227" s="150" t="s">
        <v>143</v>
      </c>
      <c r="AU227" s="150" t="s">
        <v>147</v>
      </c>
      <c r="AY227" s="14" t="s">
        <v>140</v>
      </c>
      <c r="BE227" s="151">
        <f t="shared" si="44"/>
        <v>0</v>
      </c>
      <c r="BF227" s="151">
        <f t="shared" si="45"/>
        <v>0</v>
      </c>
      <c r="BG227" s="151">
        <f t="shared" si="46"/>
        <v>0</v>
      </c>
      <c r="BH227" s="151">
        <f t="shared" si="47"/>
        <v>0</v>
      </c>
      <c r="BI227" s="151">
        <f t="shared" si="48"/>
        <v>0</v>
      </c>
      <c r="BJ227" s="14" t="s">
        <v>147</v>
      </c>
      <c r="BK227" s="151">
        <f t="shared" si="49"/>
        <v>0</v>
      </c>
      <c r="BL227" s="14" t="s">
        <v>146</v>
      </c>
      <c r="BM227" s="150" t="s">
        <v>1415</v>
      </c>
    </row>
    <row r="228" spans="1:65" s="2" customFormat="1" ht="24.2" customHeight="1" x14ac:dyDescent="0.2">
      <c r="A228" s="29"/>
      <c r="B228" s="142"/>
      <c r="C228" s="173" t="s">
        <v>417</v>
      </c>
      <c r="D228" s="173" t="s">
        <v>143</v>
      </c>
      <c r="E228" s="174" t="s">
        <v>1416</v>
      </c>
      <c r="F228" s="175" t="s">
        <v>1417</v>
      </c>
      <c r="G228" s="176" t="s">
        <v>183</v>
      </c>
      <c r="H228" s="177">
        <v>0.03</v>
      </c>
      <c r="I228" s="143"/>
      <c r="J228" s="144">
        <f t="shared" si="40"/>
        <v>0</v>
      </c>
      <c r="K228" s="145"/>
      <c r="L228" s="30"/>
      <c r="M228" s="146" t="s">
        <v>1</v>
      </c>
      <c r="N228" s="147" t="s">
        <v>40</v>
      </c>
      <c r="O228" s="55"/>
      <c r="P228" s="148">
        <f t="shared" si="41"/>
        <v>0</v>
      </c>
      <c r="Q228" s="148">
        <v>0</v>
      </c>
      <c r="R228" s="148">
        <f t="shared" si="42"/>
        <v>0</v>
      </c>
      <c r="S228" s="148">
        <v>2.2000000000000002</v>
      </c>
      <c r="T228" s="149">
        <f t="shared" si="43"/>
        <v>6.6000000000000003E-2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0" t="s">
        <v>146</v>
      </c>
      <c r="AT228" s="150" t="s">
        <v>143</v>
      </c>
      <c r="AU228" s="150" t="s">
        <v>147</v>
      </c>
      <c r="AY228" s="14" t="s">
        <v>140</v>
      </c>
      <c r="BE228" s="151">
        <f t="shared" si="44"/>
        <v>0</v>
      </c>
      <c r="BF228" s="151">
        <f t="shared" si="45"/>
        <v>0</v>
      </c>
      <c r="BG228" s="151">
        <f t="shared" si="46"/>
        <v>0</v>
      </c>
      <c r="BH228" s="151">
        <f t="shared" si="47"/>
        <v>0</v>
      </c>
      <c r="BI228" s="151">
        <f t="shared" si="48"/>
        <v>0</v>
      </c>
      <c r="BJ228" s="14" t="s">
        <v>147</v>
      </c>
      <c r="BK228" s="151">
        <f t="shared" si="49"/>
        <v>0</v>
      </c>
      <c r="BL228" s="14" t="s">
        <v>146</v>
      </c>
      <c r="BM228" s="150" t="s">
        <v>1418</v>
      </c>
    </row>
    <row r="229" spans="1:65" s="2" customFormat="1" ht="37.9" customHeight="1" x14ac:dyDescent="0.2">
      <c r="A229" s="29"/>
      <c r="B229" s="142"/>
      <c r="C229" s="173" t="s">
        <v>421</v>
      </c>
      <c r="D229" s="173" t="s">
        <v>143</v>
      </c>
      <c r="E229" s="174" t="s">
        <v>1419</v>
      </c>
      <c r="F229" s="175" t="s">
        <v>1420</v>
      </c>
      <c r="G229" s="176" t="s">
        <v>183</v>
      </c>
      <c r="H229" s="177">
        <v>1.0069999999999999</v>
      </c>
      <c r="I229" s="143"/>
      <c r="J229" s="144">
        <f t="shared" si="40"/>
        <v>0</v>
      </c>
      <c r="K229" s="145"/>
      <c r="L229" s="30"/>
      <c r="M229" s="146" t="s">
        <v>1</v>
      </c>
      <c r="N229" s="147" t="s">
        <v>40</v>
      </c>
      <c r="O229" s="55"/>
      <c r="P229" s="148">
        <f t="shared" si="41"/>
        <v>0</v>
      </c>
      <c r="Q229" s="148">
        <v>0</v>
      </c>
      <c r="R229" s="148">
        <f t="shared" si="42"/>
        <v>0</v>
      </c>
      <c r="S229" s="148">
        <v>2.2000000000000002</v>
      </c>
      <c r="T229" s="149">
        <f t="shared" si="43"/>
        <v>2.2153999999999998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0" t="s">
        <v>146</v>
      </c>
      <c r="AT229" s="150" t="s">
        <v>143</v>
      </c>
      <c r="AU229" s="150" t="s">
        <v>147</v>
      </c>
      <c r="AY229" s="14" t="s">
        <v>140</v>
      </c>
      <c r="BE229" s="151">
        <f t="shared" si="44"/>
        <v>0</v>
      </c>
      <c r="BF229" s="151">
        <f t="shared" si="45"/>
        <v>0</v>
      </c>
      <c r="BG229" s="151">
        <f t="shared" si="46"/>
        <v>0</v>
      </c>
      <c r="BH229" s="151">
        <f t="shared" si="47"/>
        <v>0</v>
      </c>
      <c r="BI229" s="151">
        <f t="shared" si="48"/>
        <v>0</v>
      </c>
      <c r="BJ229" s="14" t="s">
        <v>147</v>
      </c>
      <c r="BK229" s="151">
        <f t="shared" si="49"/>
        <v>0</v>
      </c>
      <c r="BL229" s="14" t="s">
        <v>146</v>
      </c>
      <c r="BM229" s="150" t="s">
        <v>1421</v>
      </c>
    </row>
    <row r="230" spans="1:65" s="2" customFormat="1" ht="24.2" customHeight="1" x14ac:dyDescent="0.2">
      <c r="A230" s="29"/>
      <c r="B230" s="142"/>
      <c r="C230" s="173" t="s">
        <v>425</v>
      </c>
      <c r="D230" s="173" t="s">
        <v>143</v>
      </c>
      <c r="E230" s="174" t="s">
        <v>314</v>
      </c>
      <c r="F230" s="175" t="s">
        <v>315</v>
      </c>
      <c r="G230" s="176" t="s">
        <v>155</v>
      </c>
      <c r="H230" s="177">
        <v>130.47</v>
      </c>
      <c r="I230" s="143"/>
      <c r="J230" s="144">
        <f t="shared" si="40"/>
        <v>0</v>
      </c>
      <c r="K230" s="145"/>
      <c r="L230" s="30"/>
      <c r="M230" s="146" t="s">
        <v>1</v>
      </c>
      <c r="N230" s="147" t="s">
        <v>40</v>
      </c>
      <c r="O230" s="55"/>
      <c r="P230" s="148">
        <f t="shared" si="41"/>
        <v>0</v>
      </c>
      <c r="Q230" s="148">
        <v>1.0000000000000001E-5</v>
      </c>
      <c r="R230" s="148">
        <f t="shared" si="42"/>
        <v>1.3047E-3</v>
      </c>
      <c r="S230" s="148">
        <v>0</v>
      </c>
      <c r="T230" s="149">
        <f t="shared" si="4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0" t="s">
        <v>146</v>
      </c>
      <c r="AT230" s="150" t="s">
        <v>143</v>
      </c>
      <c r="AU230" s="150" t="s">
        <v>147</v>
      </c>
      <c r="AY230" s="14" t="s">
        <v>140</v>
      </c>
      <c r="BE230" s="151">
        <f t="shared" si="44"/>
        <v>0</v>
      </c>
      <c r="BF230" s="151">
        <f t="shared" si="45"/>
        <v>0</v>
      </c>
      <c r="BG230" s="151">
        <f t="shared" si="46"/>
        <v>0</v>
      </c>
      <c r="BH230" s="151">
        <f t="shared" si="47"/>
        <v>0</v>
      </c>
      <c r="BI230" s="151">
        <f t="shared" si="48"/>
        <v>0</v>
      </c>
      <c r="BJ230" s="14" t="s">
        <v>147</v>
      </c>
      <c r="BK230" s="151">
        <f t="shared" si="49"/>
        <v>0</v>
      </c>
      <c r="BL230" s="14" t="s">
        <v>146</v>
      </c>
      <c r="BM230" s="150" t="s">
        <v>316</v>
      </c>
    </row>
    <row r="231" spans="1:65" s="2" customFormat="1" ht="24.2" customHeight="1" x14ac:dyDescent="0.2">
      <c r="A231" s="29"/>
      <c r="B231" s="142"/>
      <c r="C231" s="173" t="s">
        <v>431</v>
      </c>
      <c r="D231" s="173" t="s">
        <v>143</v>
      </c>
      <c r="E231" s="174" t="s">
        <v>318</v>
      </c>
      <c r="F231" s="175" t="s">
        <v>319</v>
      </c>
      <c r="G231" s="176" t="s">
        <v>155</v>
      </c>
      <c r="H231" s="177">
        <v>211.86</v>
      </c>
      <c r="I231" s="143"/>
      <c r="J231" s="144">
        <f t="shared" si="40"/>
        <v>0</v>
      </c>
      <c r="K231" s="145"/>
      <c r="L231" s="30"/>
      <c r="M231" s="146" t="s">
        <v>1</v>
      </c>
      <c r="N231" s="147" t="s">
        <v>40</v>
      </c>
      <c r="O231" s="55"/>
      <c r="P231" s="148">
        <f t="shared" si="41"/>
        <v>0</v>
      </c>
      <c r="Q231" s="148">
        <v>0</v>
      </c>
      <c r="R231" s="148">
        <f t="shared" si="42"/>
        <v>0</v>
      </c>
      <c r="S231" s="148">
        <v>0</v>
      </c>
      <c r="T231" s="149">
        <f t="shared" si="4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0" t="s">
        <v>146</v>
      </c>
      <c r="AT231" s="150" t="s">
        <v>143</v>
      </c>
      <c r="AU231" s="150" t="s">
        <v>147</v>
      </c>
      <c r="AY231" s="14" t="s">
        <v>140</v>
      </c>
      <c r="BE231" s="151">
        <f t="shared" si="44"/>
        <v>0</v>
      </c>
      <c r="BF231" s="151">
        <f t="shared" si="45"/>
        <v>0</v>
      </c>
      <c r="BG231" s="151">
        <f t="shared" si="46"/>
        <v>0</v>
      </c>
      <c r="BH231" s="151">
        <f t="shared" si="47"/>
        <v>0</v>
      </c>
      <c r="BI231" s="151">
        <f t="shared" si="48"/>
        <v>0</v>
      </c>
      <c r="BJ231" s="14" t="s">
        <v>147</v>
      </c>
      <c r="BK231" s="151">
        <f t="shared" si="49"/>
        <v>0</v>
      </c>
      <c r="BL231" s="14" t="s">
        <v>146</v>
      </c>
      <c r="BM231" s="150" t="s">
        <v>320</v>
      </c>
    </row>
    <row r="232" spans="1:65" s="2" customFormat="1" ht="24.2" customHeight="1" x14ac:dyDescent="0.2">
      <c r="A232" s="29"/>
      <c r="B232" s="142"/>
      <c r="C232" s="173" t="s">
        <v>435</v>
      </c>
      <c r="D232" s="173" t="s">
        <v>143</v>
      </c>
      <c r="E232" s="174" t="s">
        <v>1422</v>
      </c>
      <c r="F232" s="175" t="s">
        <v>1423</v>
      </c>
      <c r="G232" s="176" t="s">
        <v>183</v>
      </c>
      <c r="H232" s="177">
        <v>1.0069999999999999</v>
      </c>
      <c r="I232" s="143"/>
      <c r="J232" s="144">
        <f t="shared" si="40"/>
        <v>0</v>
      </c>
      <c r="K232" s="145"/>
      <c r="L232" s="30"/>
      <c r="M232" s="146" t="s">
        <v>1</v>
      </c>
      <c r="N232" s="147" t="s">
        <v>40</v>
      </c>
      <c r="O232" s="55"/>
      <c r="P232" s="148">
        <f t="shared" si="41"/>
        <v>0</v>
      </c>
      <c r="Q232" s="148">
        <v>0</v>
      </c>
      <c r="R232" s="148">
        <f t="shared" si="42"/>
        <v>0</v>
      </c>
      <c r="S232" s="148">
        <v>0</v>
      </c>
      <c r="T232" s="149">
        <f t="shared" si="4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0" t="s">
        <v>146</v>
      </c>
      <c r="AT232" s="150" t="s">
        <v>143</v>
      </c>
      <c r="AU232" s="150" t="s">
        <v>147</v>
      </c>
      <c r="AY232" s="14" t="s">
        <v>140</v>
      </c>
      <c r="BE232" s="151">
        <f t="shared" si="44"/>
        <v>0</v>
      </c>
      <c r="BF232" s="151">
        <f t="shared" si="45"/>
        <v>0</v>
      </c>
      <c r="BG232" s="151">
        <f t="shared" si="46"/>
        <v>0</v>
      </c>
      <c r="BH232" s="151">
        <f t="shared" si="47"/>
        <v>0</v>
      </c>
      <c r="BI232" s="151">
        <f t="shared" si="48"/>
        <v>0</v>
      </c>
      <c r="BJ232" s="14" t="s">
        <v>147</v>
      </c>
      <c r="BK232" s="151">
        <f t="shared" si="49"/>
        <v>0</v>
      </c>
      <c r="BL232" s="14" t="s">
        <v>146</v>
      </c>
      <c r="BM232" s="150" t="s">
        <v>1424</v>
      </c>
    </row>
    <row r="233" spans="1:65" s="2" customFormat="1" ht="24.2" customHeight="1" x14ac:dyDescent="0.2">
      <c r="A233" s="29"/>
      <c r="B233" s="142"/>
      <c r="C233" s="173" t="s">
        <v>443</v>
      </c>
      <c r="D233" s="173" t="s">
        <v>143</v>
      </c>
      <c r="E233" s="174" t="s">
        <v>322</v>
      </c>
      <c r="F233" s="175" t="s">
        <v>323</v>
      </c>
      <c r="G233" s="176" t="s">
        <v>155</v>
      </c>
      <c r="H233" s="177">
        <v>112.78</v>
      </c>
      <c r="I233" s="143"/>
      <c r="J233" s="144">
        <f t="shared" si="40"/>
        <v>0</v>
      </c>
      <c r="K233" s="145"/>
      <c r="L233" s="30"/>
      <c r="M233" s="146" t="s">
        <v>1</v>
      </c>
      <c r="N233" s="147" t="s">
        <v>40</v>
      </c>
      <c r="O233" s="55"/>
      <c r="P233" s="148">
        <f t="shared" si="41"/>
        <v>0</v>
      </c>
      <c r="Q233" s="148">
        <v>0</v>
      </c>
      <c r="R233" s="148">
        <f t="shared" si="42"/>
        <v>0</v>
      </c>
      <c r="S233" s="148">
        <v>0.02</v>
      </c>
      <c r="T233" s="149">
        <f t="shared" si="43"/>
        <v>2.2556000000000003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0" t="s">
        <v>146</v>
      </c>
      <c r="AT233" s="150" t="s">
        <v>143</v>
      </c>
      <c r="AU233" s="150" t="s">
        <v>147</v>
      </c>
      <c r="AY233" s="14" t="s">
        <v>140</v>
      </c>
      <c r="BE233" s="151">
        <f t="shared" si="44"/>
        <v>0</v>
      </c>
      <c r="BF233" s="151">
        <f t="shared" si="45"/>
        <v>0</v>
      </c>
      <c r="BG233" s="151">
        <f t="shared" si="46"/>
        <v>0</v>
      </c>
      <c r="BH233" s="151">
        <f t="shared" si="47"/>
        <v>0</v>
      </c>
      <c r="BI233" s="151">
        <f t="shared" si="48"/>
        <v>0</v>
      </c>
      <c r="BJ233" s="14" t="s">
        <v>147</v>
      </c>
      <c r="BK233" s="151">
        <f t="shared" si="49"/>
        <v>0</v>
      </c>
      <c r="BL233" s="14" t="s">
        <v>146</v>
      </c>
      <c r="BM233" s="150" t="s">
        <v>324</v>
      </c>
    </row>
    <row r="234" spans="1:65" s="2" customFormat="1" ht="37.9" customHeight="1" x14ac:dyDescent="0.2">
      <c r="A234" s="29"/>
      <c r="B234" s="142"/>
      <c r="C234" s="173" t="s">
        <v>447</v>
      </c>
      <c r="D234" s="173" t="s">
        <v>143</v>
      </c>
      <c r="E234" s="174" t="s">
        <v>1425</v>
      </c>
      <c r="F234" s="175" t="s">
        <v>1426</v>
      </c>
      <c r="G234" s="176" t="s">
        <v>155</v>
      </c>
      <c r="H234" s="177">
        <v>1</v>
      </c>
      <c r="I234" s="143"/>
      <c r="J234" s="144">
        <f t="shared" si="40"/>
        <v>0</v>
      </c>
      <c r="K234" s="145"/>
      <c r="L234" s="30"/>
      <c r="M234" s="146" t="s">
        <v>1</v>
      </c>
      <c r="N234" s="147" t="s">
        <v>40</v>
      </c>
      <c r="O234" s="55"/>
      <c r="P234" s="148">
        <f t="shared" si="41"/>
        <v>0</v>
      </c>
      <c r="Q234" s="148">
        <v>0</v>
      </c>
      <c r="R234" s="148">
        <f t="shared" si="42"/>
        <v>0</v>
      </c>
      <c r="S234" s="148">
        <v>6.5000000000000002E-2</v>
      </c>
      <c r="T234" s="149">
        <f t="shared" si="43"/>
        <v>6.5000000000000002E-2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0" t="s">
        <v>146</v>
      </c>
      <c r="AT234" s="150" t="s">
        <v>143</v>
      </c>
      <c r="AU234" s="150" t="s">
        <v>147</v>
      </c>
      <c r="AY234" s="14" t="s">
        <v>140</v>
      </c>
      <c r="BE234" s="151">
        <f t="shared" si="44"/>
        <v>0</v>
      </c>
      <c r="BF234" s="151">
        <f t="shared" si="45"/>
        <v>0</v>
      </c>
      <c r="BG234" s="151">
        <f t="shared" si="46"/>
        <v>0</v>
      </c>
      <c r="BH234" s="151">
        <f t="shared" si="47"/>
        <v>0</v>
      </c>
      <c r="BI234" s="151">
        <f t="shared" si="48"/>
        <v>0</v>
      </c>
      <c r="BJ234" s="14" t="s">
        <v>147</v>
      </c>
      <c r="BK234" s="151">
        <f t="shared" si="49"/>
        <v>0</v>
      </c>
      <c r="BL234" s="14" t="s">
        <v>146</v>
      </c>
      <c r="BM234" s="150" t="s">
        <v>1427</v>
      </c>
    </row>
    <row r="235" spans="1:65" s="2" customFormat="1" ht="24.2" customHeight="1" x14ac:dyDescent="0.2">
      <c r="A235" s="29"/>
      <c r="B235" s="142"/>
      <c r="C235" s="173" t="s">
        <v>451</v>
      </c>
      <c r="D235" s="173" t="s">
        <v>143</v>
      </c>
      <c r="E235" s="174" t="s">
        <v>326</v>
      </c>
      <c r="F235" s="175" t="s">
        <v>327</v>
      </c>
      <c r="G235" s="176" t="s">
        <v>145</v>
      </c>
      <c r="H235" s="177">
        <v>32</v>
      </c>
      <c r="I235" s="143"/>
      <c r="J235" s="144">
        <f t="shared" si="40"/>
        <v>0</v>
      </c>
      <c r="K235" s="145"/>
      <c r="L235" s="30"/>
      <c r="M235" s="146" t="s">
        <v>1</v>
      </c>
      <c r="N235" s="147" t="s">
        <v>40</v>
      </c>
      <c r="O235" s="55"/>
      <c r="P235" s="148">
        <f t="shared" si="41"/>
        <v>0</v>
      </c>
      <c r="Q235" s="148">
        <v>0</v>
      </c>
      <c r="R235" s="148">
        <f t="shared" si="42"/>
        <v>0</v>
      </c>
      <c r="S235" s="148">
        <v>2.4E-2</v>
      </c>
      <c r="T235" s="149">
        <f t="shared" si="43"/>
        <v>0.76800000000000002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0" t="s">
        <v>146</v>
      </c>
      <c r="AT235" s="150" t="s">
        <v>143</v>
      </c>
      <c r="AU235" s="150" t="s">
        <v>147</v>
      </c>
      <c r="AY235" s="14" t="s">
        <v>140</v>
      </c>
      <c r="BE235" s="151">
        <f t="shared" si="44"/>
        <v>0</v>
      </c>
      <c r="BF235" s="151">
        <f t="shared" si="45"/>
        <v>0</v>
      </c>
      <c r="BG235" s="151">
        <f t="shared" si="46"/>
        <v>0</v>
      </c>
      <c r="BH235" s="151">
        <f t="shared" si="47"/>
        <v>0</v>
      </c>
      <c r="BI235" s="151">
        <f t="shared" si="48"/>
        <v>0</v>
      </c>
      <c r="BJ235" s="14" t="s">
        <v>147</v>
      </c>
      <c r="BK235" s="151">
        <f t="shared" si="49"/>
        <v>0</v>
      </c>
      <c r="BL235" s="14" t="s">
        <v>146</v>
      </c>
      <c r="BM235" s="150" t="s">
        <v>328</v>
      </c>
    </row>
    <row r="236" spans="1:65" s="2" customFormat="1" ht="24.2" customHeight="1" x14ac:dyDescent="0.2">
      <c r="A236" s="29"/>
      <c r="B236" s="142"/>
      <c r="C236" s="173" t="s">
        <v>455</v>
      </c>
      <c r="D236" s="173" t="s">
        <v>143</v>
      </c>
      <c r="E236" s="174" t="s">
        <v>330</v>
      </c>
      <c r="F236" s="175" t="s">
        <v>331</v>
      </c>
      <c r="G236" s="176" t="s">
        <v>155</v>
      </c>
      <c r="H236" s="177">
        <v>28.959</v>
      </c>
      <c r="I236" s="143"/>
      <c r="J236" s="144">
        <f t="shared" si="40"/>
        <v>0</v>
      </c>
      <c r="K236" s="145"/>
      <c r="L236" s="30"/>
      <c r="M236" s="146" t="s">
        <v>1</v>
      </c>
      <c r="N236" s="147" t="s">
        <v>40</v>
      </c>
      <c r="O236" s="55"/>
      <c r="P236" s="148">
        <f t="shared" si="41"/>
        <v>0</v>
      </c>
      <c r="Q236" s="148">
        <v>0</v>
      </c>
      <c r="R236" s="148">
        <f t="shared" si="42"/>
        <v>0</v>
      </c>
      <c r="S236" s="148">
        <v>7.5999999999999998E-2</v>
      </c>
      <c r="T236" s="149">
        <f t="shared" si="43"/>
        <v>2.2008839999999998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0" t="s">
        <v>146</v>
      </c>
      <c r="AT236" s="150" t="s">
        <v>143</v>
      </c>
      <c r="AU236" s="150" t="s">
        <v>147</v>
      </c>
      <c r="AY236" s="14" t="s">
        <v>140</v>
      </c>
      <c r="BE236" s="151">
        <f t="shared" si="44"/>
        <v>0</v>
      </c>
      <c r="BF236" s="151">
        <f t="shared" si="45"/>
        <v>0</v>
      </c>
      <c r="BG236" s="151">
        <f t="shared" si="46"/>
        <v>0</v>
      </c>
      <c r="BH236" s="151">
        <f t="shared" si="47"/>
        <v>0</v>
      </c>
      <c r="BI236" s="151">
        <f t="shared" si="48"/>
        <v>0</v>
      </c>
      <c r="BJ236" s="14" t="s">
        <v>147</v>
      </c>
      <c r="BK236" s="151">
        <f t="shared" si="49"/>
        <v>0</v>
      </c>
      <c r="BL236" s="14" t="s">
        <v>146</v>
      </c>
      <c r="BM236" s="150" t="s">
        <v>332</v>
      </c>
    </row>
    <row r="237" spans="1:65" s="2" customFormat="1" ht="24.2" customHeight="1" x14ac:dyDescent="0.2">
      <c r="A237" s="29"/>
      <c r="B237" s="142"/>
      <c r="C237" s="173" t="s">
        <v>459</v>
      </c>
      <c r="D237" s="173" t="s">
        <v>143</v>
      </c>
      <c r="E237" s="174" t="s">
        <v>334</v>
      </c>
      <c r="F237" s="175" t="s">
        <v>335</v>
      </c>
      <c r="G237" s="176" t="s">
        <v>145</v>
      </c>
      <c r="H237" s="177">
        <v>32</v>
      </c>
      <c r="I237" s="143"/>
      <c r="J237" s="144">
        <f t="shared" si="40"/>
        <v>0</v>
      </c>
      <c r="K237" s="145"/>
      <c r="L237" s="30"/>
      <c r="M237" s="146" t="s">
        <v>1</v>
      </c>
      <c r="N237" s="147" t="s">
        <v>40</v>
      </c>
      <c r="O237" s="55"/>
      <c r="P237" s="148">
        <f t="shared" si="41"/>
        <v>0</v>
      </c>
      <c r="Q237" s="148">
        <v>0</v>
      </c>
      <c r="R237" s="148">
        <f t="shared" si="42"/>
        <v>0</v>
      </c>
      <c r="S237" s="148">
        <v>2E-3</v>
      </c>
      <c r="T237" s="149">
        <f t="shared" si="43"/>
        <v>6.4000000000000001E-2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0" t="s">
        <v>146</v>
      </c>
      <c r="AT237" s="150" t="s">
        <v>143</v>
      </c>
      <c r="AU237" s="150" t="s">
        <v>147</v>
      </c>
      <c r="AY237" s="14" t="s">
        <v>140</v>
      </c>
      <c r="BE237" s="151">
        <f t="shared" si="44"/>
        <v>0</v>
      </c>
      <c r="BF237" s="151">
        <f t="shared" si="45"/>
        <v>0</v>
      </c>
      <c r="BG237" s="151">
        <f t="shared" si="46"/>
        <v>0</v>
      </c>
      <c r="BH237" s="151">
        <f t="shared" si="47"/>
        <v>0</v>
      </c>
      <c r="BI237" s="151">
        <f t="shared" si="48"/>
        <v>0</v>
      </c>
      <c r="BJ237" s="14" t="s">
        <v>147</v>
      </c>
      <c r="BK237" s="151">
        <f t="shared" si="49"/>
        <v>0</v>
      </c>
      <c r="BL237" s="14" t="s">
        <v>146</v>
      </c>
      <c r="BM237" s="150" t="s">
        <v>336</v>
      </c>
    </row>
    <row r="238" spans="1:65" s="2" customFormat="1" ht="24.2" customHeight="1" x14ac:dyDescent="0.2">
      <c r="A238" s="29"/>
      <c r="B238" s="142"/>
      <c r="C238" s="173" t="s">
        <v>466</v>
      </c>
      <c r="D238" s="173" t="s">
        <v>143</v>
      </c>
      <c r="E238" s="174" t="s">
        <v>338</v>
      </c>
      <c r="F238" s="175" t="s">
        <v>339</v>
      </c>
      <c r="G238" s="176" t="s">
        <v>145</v>
      </c>
      <c r="H238" s="177">
        <v>1</v>
      </c>
      <c r="I238" s="143"/>
      <c r="J238" s="144">
        <f t="shared" si="40"/>
        <v>0</v>
      </c>
      <c r="K238" s="145"/>
      <c r="L238" s="30"/>
      <c r="M238" s="146" t="s">
        <v>1</v>
      </c>
      <c r="N238" s="147" t="s">
        <v>40</v>
      </c>
      <c r="O238" s="55"/>
      <c r="P238" s="148">
        <f t="shared" si="41"/>
        <v>0</v>
      </c>
      <c r="Q238" s="148">
        <v>0</v>
      </c>
      <c r="R238" s="148">
        <f t="shared" si="42"/>
        <v>0</v>
      </c>
      <c r="S238" s="148">
        <v>0.14599999999999999</v>
      </c>
      <c r="T238" s="149">
        <f t="shared" si="43"/>
        <v>0.14599999999999999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0" t="s">
        <v>146</v>
      </c>
      <c r="AT238" s="150" t="s">
        <v>143</v>
      </c>
      <c r="AU238" s="150" t="s">
        <v>147</v>
      </c>
      <c r="AY238" s="14" t="s">
        <v>140</v>
      </c>
      <c r="BE238" s="151">
        <f t="shared" si="44"/>
        <v>0</v>
      </c>
      <c r="BF238" s="151">
        <f t="shared" si="45"/>
        <v>0</v>
      </c>
      <c r="BG238" s="151">
        <f t="shared" si="46"/>
        <v>0</v>
      </c>
      <c r="BH238" s="151">
        <f t="shared" si="47"/>
        <v>0</v>
      </c>
      <c r="BI238" s="151">
        <f t="shared" si="48"/>
        <v>0</v>
      </c>
      <c r="BJ238" s="14" t="s">
        <v>147</v>
      </c>
      <c r="BK238" s="151">
        <f t="shared" si="49"/>
        <v>0</v>
      </c>
      <c r="BL238" s="14" t="s">
        <v>146</v>
      </c>
      <c r="BM238" s="150" t="s">
        <v>1428</v>
      </c>
    </row>
    <row r="239" spans="1:65" s="2" customFormat="1" ht="24.2" customHeight="1" x14ac:dyDescent="0.2">
      <c r="A239" s="29"/>
      <c r="B239" s="142"/>
      <c r="C239" s="173" t="s">
        <v>469</v>
      </c>
      <c r="D239" s="173" t="s">
        <v>143</v>
      </c>
      <c r="E239" s="174" t="s">
        <v>341</v>
      </c>
      <c r="F239" s="175" t="s">
        <v>342</v>
      </c>
      <c r="G239" s="176" t="s">
        <v>343</v>
      </c>
      <c r="H239" s="177">
        <v>901</v>
      </c>
      <c r="I239" s="143"/>
      <c r="J239" s="144">
        <f t="shared" si="40"/>
        <v>0</v>
      </c>
      <c r="K239" s="145"/>
      <c r="L239" s="30"/>
      <c r="M239" s="146" t="s">
        <v>1</v>
      </c>
      <c r="N239" s="147" t="s">
        <v>40</v>
      </c>
      <c r="O239" s="55"/>
      <c r="P239" s="148">
        <f t="shared" si="41"/>
        <v>0</v>
      </c>
      <c r="Q239" s="148">
        <v>1.0000000000000001E-5</v>
      </c>
      <c r="R239" s="148">
        <f t="shared" si="42"/>
        <v>9.0100000000000006E-3</v>
      </c>
      <c r="S239" s="148">
        <v>3.0000000000000001E-5</v>
      </c>
      <c r="T239" s="149">
        <f t="shared" si="43"/>
        <v>2.7030000000000002E-2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0" t="s">
        <v>146</v>
      </c>
      <c r="AT239" s="150" t="s">
        <v>143</v>
      </c>
      <c r="AU239" s="150" t="s">
        <v>147</v>
      </c>
      <c r="AY239" s="14" t="s">
        <v>140</v>
      </c>
      <c r="BE239" s="151">
        <f t="shared" si="44"/>
        <v>0</v>
      </c>
      <c r="BF239" s="151">
        <f t="shared" si="45"/>
        <v>0</v>
      </c>
      <c r="BG239" s="151">
        <f t="shared" si="46"/>
        <v>0</v>
      </c>
      <c r="BH239" s="151">
        <f t="shared" si="47"/>
        <v>0</v>
      </c>
      <c r="BI239" s="151">
        <f t="shared" si="48"/>
        <v>0</v>
      </c>
      <c r="BJ239" s="14" t="s">
        <v>147</v>
      </c>
      <c r="BK239" s="151">
        <f t="shared" si="49"/>
        <v>0</v>
      </c>
      <c r="BL239" s="14" t="s">
        <v>146</v>
      </c>
      <c r="BM239" s="150" t="s">
        <v>344</v>
      </c>
    </row>
    <row r="240" spans="1:65" s="2" customFormat="1" ht="24.2" customHeight="1" x14ac:dyDescent="0.2">
      <c r="A240" s="29"/>
      <c r="B240" s="142"/>
      <c r="C240" s="173" t="s">
        <v>472</v>
      </c>
      <c r="D240" s="173" t="s">
        <v>143</v>
      </c>
      <c r="E240" s="174" t="s">
        <v>346</v>
      </c>
      <c r="F240" s="175" t="s">
        <v>347</v>
      </c>
      <c r="G240" s="176" t="s">
        <v>343</v>
      </c>
      <c r="H240" s="177">
        <v>250</v>
      </c>
      <c r="I240" s="143"/>
      <c r="J240" s="144">
        <f t="shared" si="40"/>
        <v>0</v>
      </c>
      <c r="K240" s="145"/>
      <c r="L240" s="30"/>
      <c r="M240" s="146" t="s">
        <v>1</v>
      </c>
      <c r="N240" s="147" t="s">
        <v>40</v>
      </c>
      <c r="O240" s="55"/>
      <c r="P240" s="148">
        <f t="shared" si="41"/>
        <v>0</v>
      </c>
      <c r="Q240" s="148">
        <v>1.0000000000000001E-5</v>
      </c>
      <c r="R240" s="148">
        <f t="shared" si="42"/>
        <v>2.5000000000000001E-3</v>
      </c>
      <c r="S240" s="148">
        <v>8.0000000000000007E-5</v>
      </c>
      <c r="T240" s="149">
        <f t="shared" si="43"/>
        <v>0.02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0" t="s">
        <v>146</v>
      </c>
      <c r="AT240" s="150" t="s">
        <v>143</v>
      </c>
      <c r="AU240" s="150" t="s">
        <v>147</v>
      </c>
      <c r="AY240" s="14" t="s">
        <v>140</v>
      </c>
      <c r="BE240" s="151">
        <f t="shared" si="44"/>
        <v>0</v>
      </c>
      <c r="BF240" s="151">
        <f t="shared" si="45"/>
        <v>0</v>
      </c>
      <c r="BG240" s="151">
        <f t="shared" si="46"/>
        <v>0</v>
      </c>
      <c r="BH240" s="151">
        <f t="shared" si="47"/>
        <v>0</v>
      </c>
      <c r="BI240" s="151">
        <f t="shared" si="48"/>
        <v>0</v>
      </c>
      <c r="BJ240" s="14" t="s">
        <v>147</v>
      </c>
      <c r="BK240" s="151">
        <f t="shared" si="49"/>
        <v>0</v>
      </c>
      <c r="BL240" s="14" t="s">
        <v>146</v>
      </c>
      <c r="BM240" s="150" t="s">
        <v>348</v>
      </c>
    </row>
    <row r="241" spans="1:65" s="2" customFormat="1" ht="24.2" customHeight="1" x14ac:dyDescent="0.2">
      <c r="A241" s="29"/>
      <c r="B241" s="142"/>
      <c r="C241" s="173" t="s">
        <v>475</v>
      </c>
      <c r="D241" s="173" t="s">
        <v>143</v>
      </c>
      <c r="E241" s="174" t="s">
        <v>350</v>
      </c>
      <c r="F241" s="175" t="s">
        <v>351</v>
      </c>
      <c r="G241" s="176" t="s">
        <v>343</v>
      </c>
      <c r="H241" s="177">
        <v>315</v>
      </c>
      <c r="I241" s="143"/>
      <c r="J241" s="144">
        <f t="shared" si="40"/>
        <v>0</v>
      </c>
      <c r="K241" s="145"/>
      <c r="L241" s="30"/>
      <c r="M241" s="146" t="s">
        <v>1</v>
      </c>
      <c r="N241" s="147" t="s">
        <v>40</v>
      </c>
      <c r="O241" s="55"/>
      <c r="P241" s="148">
        <f t="shared" si="41"/>
        <v>0</v>
      </c>
      <c r="Q241" s="148">
        <v>3.0000000000000001E-5</v>
      </c>
      <c r="R241" s="148">
        <f t="shared" si="42"/>
        <v>9.4500000000000001E-3</v>
      </c>
      <c r="S241" s="148">
        <v>5.0000000000000001E-4</v>
      </c>
      <c r="T241" s="149">
        <f t="shared" si="43"/>
        <v>0.1575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0" t="s">
        <v>146</v>
      </c>
      <c r="AT241" s="150" t="s">
        <v>143</v>
      </c>
      <c r="AU241" s="150" t="s">
        <v>147</v>
      </c>
      <c r="AY241" s="14" t="s">
        <v>140</v>
      </c>
      <c r="BE241" s="151">
        <f t="shared" si="44"/>
        <v>0</v>
      </c>
      <c r="BF241" s="151">
        <f t="shared" si="45"/>
        <v>0</v>
      </c>
      <c r="BG241" s="151">
        <f t="shared" si="46"/>
        <v>0</v>
      </c>
      <c r="BH241" s="151">
        <f t="shared" si="47"/>
        <v>0</v>
      </c>
      <c r="BI241" s="151">
        <f t="shared" si="48"/>
        <v>0</v>
      </c>
      <c r="BJ241" s="14" t="s">
        <v>147</v>
      </c>
      <c r="BK241" s="151">
        <f t="shared" si="49"/>
        <v>0</v>
      </c>
      <c r="BL241" s="14" t="s">
        <v>146</v>
      </c>
      <c r="BM241" s="150" t="s">
        <v>352</v>
      </c>
    </row>
    <row r="242" spans="1:65" s="2" customFormat="1" ht="24.2" customHeight="1" x14ac:dyDescent="0.2">
      <c r="A242" s="29"/>
      <c r="B242" s="142"/>
      <c r="C242" s="173" t="s">
        <v>478</v>
      </c>
      <c r="D242" s="173" t="s">
        <v>143</v>
      </c>
      <c r="E242" s="174" t="s">
        <v>354</v>
      </c>
      <c r="F242" s="175" t="s">
        <v>355</v>
      </c>
      <c r="G242" s="176" t="s">
        <v>343</v>
      </c>
      <c r="H242" s="177">
        <v>150</v>
      </c>
      <c r="I242" s="143"/>
      <c r="J242" s="144">
        <f t="shared" si="40"/>
        <v>0</v>
      </c>
      <c r="K242" s="145"/>
      <c r="L242" s="30"/>
      <c r="M242" s="146" t="s">
        <v>1</v>
      </c>
      <c r="N242" s="147" t="s">
        <v>40</v>
      </c>
      <c r="O242" s="55"/>
      <c r="P242" s="148">
        <f t="shared" si="41"/>
        <v>0</v>
      </c>
      <c r="Q242" s="148">
        <v>1.0000000000000001E-5</v>
      </c>
      <c r="R242" s="148">
        <f t="shared" si="42"/>
        <v>1.5E-3</v>
      </c>
      <c r="S242" s="148">
        <v>5.0000000000000002E-5</v>
      </c>
      <c r="T242" s="149">
        <f t="shared" si="43"/>
        <v>7.5000000000000006E-3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0" t="s">
        <v>146</v>
      </c>
      <c r="AT242" s="150" t="s">
        <v>143</v>
      </c>
      <c r="AU242" s="150" t="s">
        <v>147</v>
      </c>
      <c r="AY242" s="14" t="s">
        <v>140</v>
      </c>
      <c r="BE242" s="151">
        <f t="shared" si="44"/>
        <v>0</v>
      </c>
      <c r="BF242" s="151">
        <f t="shared" si="45"/>
        <v>0</v>
      </c>
      <c r="BG242" s="151">
        <f t="shared" si="46"/>
        <v>0</v>
      </c>
      <c r="BH242" s="151">
        <f t="shared" si="47"/>
        <v>0</v>
      </c>
      <c r="BI242" s="151">
        <f t="shared" si="48"/>
        <v>0</v>
      </c>
      <c r="BJ242" s="14" t="s">
        <v>147</v>
      </c>
      <c r="BK242" s="151">
        <f t="shared" si="49"/>
        <v>0</v>
      </c>
      <c r="BL242" s="14" t="s">
        <v>146</v>
      </c>
      <c r="BM242" s="150" t="s">
        <v>356</v>
      </c>
    </row>
    <row r="243" spans="1:65" s="2" customFormat="1" ht="24.2" customHeight="1" x14ac:dyDescent="0.2">
      <c r="A243" s="29"/>
      <c r="B243" s="142"/>
      <c r="C243" s="173" t="s">
        <v>481</v>
      </c>
      <c r="D243" s="173" t="s">
        <v>143</v>
      </c>
      <c r="E243" s="174" t="s">
        <v>358</v>
      </c>
      <c r="F243" s="175" t="s">
        <v>359</v>
      </c>
      <c r="G243" s="176" t="s">
        <v>343</v>
      </c>
      <c r="H243" s="177">
        <v>60</v>
      </c>
      <c r="I243" s="143"/>
      <c r="J243" s="144">
        <f t="shared" si="40"/>
        <v>0</v>
      </c>
      <c r="K243" s="145"/>
      <c r="L243" s="30"/>
      <c r="M243" s="146" t="s">
        <v>1</v>
      </c>
      <c r="N243" s="147" t="s">
        <v>40</v>
      </c>
      <c r="O243" s="55"/>
      <c r="P243" s="148">
        <f t="shared" si="41"/>
        <v>0</v>
      </c>
      <c r="Q243" s="148">
        <v>4.0000000000000003E-5</v>
      </c>
      <c r="R243" s="148">
        <f t="shared" si="42"/>
        <v>2.4000000000000002E-3</v>
      </c>
      <c r="S243" s="148">
        <v>7.5000000000000002E-4</v>
      </c>
      <c r="T243" s="149">
        <f t="shared" si="43"/>
        <v>4.4999999999999998E-2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0" t="s">
        <v>146</v>
      </c>
      <c r="AT243" s="150" t="s">
        <v>143</v>
      </c>
      <c r="AU243" s="150" t="s">
        <v>147</v>
      </c>
      <c r="AY243" s="14" t="s">
        <v>140</v>
      </c>
      <c r="BE243" s="151">
        <f t="shared" si="44"/>
        <v>0</v>
      </c>
      <c r="BF243" s="151">
        <f t="shared" si="45"/>
        <v>0</v>
      </c>
      <c r="BG243" s="151">
        <f t="shared" si="46"/>
        <v>0</v>
      </c>
      <c r="BH243" s="151">
        <f t="shared" si="47"/>
        <v>0</v>
      </c>
      <c r="BI243" s="151">
        <f t="shared" si="48"/>
        <v>0</v>
      </c>
      <c r="BJ243" s="14" t="s">
        <v>147</v>
      </c>
      <c r="BK243" s="151">
        <f t="shared" si="49"/>
        <v>0</v>
      </c>
      <c r="BL243" s="14" t="s">
        <v>146</v>
      </c>
      <c r="BM243" s="150" t="s">
        <v>360</v>
      </c>
    </row>
    <row r="244" spans="1:65" s="2" customFormat="1" ht="24.2" customHeight="1" x14ac:dyDescent="0.2">
      <c r="A244" s="29"/>
      <c r="B244" s="142"/>
      <c r="C244" s="173" t="s">
        <v>485</v>
      </c>
      <c r="D244" s="173" t="s">
        <v>143</v>
      </c>
      <c r="E244" s="174" t="s">
        <v>1429</v>
      </c>
      <c r="F244" s="175" t="s">
        <v>1430</v>
      </c>
      <c r="G244" s="176" t="s">
        <v>343</v>
      </c>
      <c r="H244" s="177">
        <v>60</v>
      </c>
      <c r="I244" s="143"/>
      <c r="J244" s="144">
        <f t="shared" si="40"/>
        <v>0</v>
      </c>
      <c r="K244" s="145"/>
      <c r="L244" s="30"/>
      <c r="M244" s="146" t="s">
        <v>1</v>
      </c>
      <c r="N244" s="147" t="s">
        <v>40</v>
      </c>
      <c r="O244" s="55"/>
      <c r="P244" s="148">
        <f t="shared" si="41"/>
        <v>0</v>
      </c>
      <c r="Q244" s="148">
        <v>4.0000000000000003E-5</v>
      </c>
      <c r="R244" s="148">
        <f t="shared" si="42"/>
        <v>2.4000000000000002E-3</v>
      </c>
      <c r="S244" s="148">
        <v>1.6999999999999999E-3</v>
      </c>
      <c r="T244" s="149">
        <f t="shared" si="43"/>
        <v>0.10199999999999999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0" t="s">
        <v>146</v>
      </c>
      <c r="AT244" s="150" t="s">
        <v>143</v>
      </c>
      <c r="AU244" s="150" t="s">
        <v>147</v>
      </c>
      <c r="AY244" s="14" t="s">
        <v>140</v>
      </c>
      <c r="BE244" s="151">
        <f t="shared" si="44"/>
        <v>0</v>
      </c>
      <c r="BF244" s="151">
        <f t="shared" si="45"/>
        <v>0</v>
      </c>
      <c r="BG244" s="151">
        <f t="shared" si="46"/>
        <v>0</v>
      </c>
      <c r="BH244" s="151">
        <f t="shared" si="47"/>
        <v>0</v>
      </c>
      <c r="BI244" s="151">
        <f t="shared" si="48"/>
        <v>0</v>
      </c>
      <c r="BJ244" s="14" t="s">
        <v>147</v>
      </c>
      <c r="BK244" s="151">
        <f t="shared" si="49"/>
        <v>0</v>
      </c>
      <c r="BL244" s="14" t="s">
        <v>146</v>
      </c>
      <c r="BM244" s="150" t="s">
        <v>1431</v>
      </c>
    </row>
    <row r="245" spans="1:65" s="2" customFormat="1" ht="37.9" customHeight="1" x14ac:dyDescent="0.2">
      <c r="A245" s="29"/>
      <c r="B245" s="142"/>
      <c r="C245" s="173" t="s">
        <v>488</v>
      </c>
      <c r="D245" s="173" t="s">
        <v>143</v>
      </c>
      <c r="E245" s="174" t="s">
        <v>362</v>
      </c>
      <c r="F245" s="175" t="s">
        <v>363</v>
      </c>
      <c r="G245" s="176" t="s">
        <v>163</v>
      </c>
      <c r="H245" s="177">
        <v>267</v>
      </c>
      <c r="I245" s="143"/>
      <c r="J245" s="144">
        <f t="shared" si="40"/>
        <v>0</v>
      </c>
      <c r="K245" s="145"/>
      <c r="L245" s="30"/>
      <c r="M245" s="146" t="s">
        <v>1</v>
      </c>
      <c r="N245" s="147" t="s">
        <v>40</v>
      </c>
      <c r="O245" s="55"/>
      <c r="P245" s="148">
        <f t="shared" si="41"/>
        <v>0</v>
      </c>
      <c r="Q245" s="148">
        <v>0</v>
      </c>
      <c r="R245" s="148">
        <f t="shared" si="42"/>
        <v>0</v>
      </c>
      <c r="S245" s="148">
        <v>2E-3</v>
      </c>
      <c r="T245" s="149">
        <f t="shared" si="43"/>
        <v>0.53400000000000003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0" t="s">
        <v>146</v>
      </c>
      <c r="AT245" s="150" t="s">
        <v>143</v>
      </c>
      <c r="AU245" s="150" t="s">
        <v>147</v>
      </c>
      <c r="AY245" s="14" t="s">
        <v>140</v>
      </c>
      <c r="BE245" s="151">
        <f t="shared" si="44"/>
        <v>0</v>
      </c>
      <c r="BF245" s="151">
        <f t="shared" si="45"/>
        <v>0</v>
      </c>
      <c r="BG245" s="151">
        <f t="shared" si="46"/>
        <v>0</v>
      </c>
      <c r="BH245" s="151">
        <f t="shared" si="47"/>
        <v>0</v>
      </c>
      <c r="BI245" s="151">
        <f t="shared" si="48"/>
        <v>0</v>
      </c>
      <c r="BJ245" s="14" t="s">
        <v>147</v>
      </c>
      <c r="BK245" s="151">
        <f t="shared" si="49"/>
        <v>0</v>
      </c>
      <c r="BL245" s="14" t="s">
        <v>146</v>
      </c>
      <c r="BM245" s="150" t="s">
        <v>364</v>
      </c>
    </row>
    <row r="246" spans="1:65" s="2" customFormat="1" ht="37.9" customHeight="1" x14ac:dyDescent="0.2">
      <c r="A246" s="29"/>
      <c r="B246" s="142"/>
      <c r="C246" s="173" t="s">
        <v>491</v>
      </c>
      <c r="D246" s="173" t="s">
        <v>143</v>
      </c>
      <c r="E246" s="174" t="s">
        <v>366</v>
      </c>
      <c r="F246" s="175" t="s">
        <v>367</v>
      </c>
      <c r="G246" s="176" t="s">
        <v>163</v>
      </c>
      <c r="H246" s="177">
        <v>7.05</v>
      </c>
      <c r="I246" s="143"/>
      <c r="J246" s="144">
        <f t="shared" si="40"/>
        <v>0</v>
      </c>
      <c r="K246" s="145"/>
      <c r="L246" s="30"/>
      <c r="M246" s="146" t="s">
        <v>1</v>
      </c>
      <c r="N246" s="147" t="s">
        <v>40</v>
      </c>
      <c r="O246" s="55"/>
      <c r="P246" s="148">
        <f t="shared" si="41"/>
        <v>0</v>
      </c>
      <c r="Q246" s="148">
        <v>0</v>
      </c>
      <c r="R246" s="148">
        <f t="shared" si="42"/>
        <v>0</v>
      </c>
      <c r="S246" s="148">
        <v>8.9999999999999993E-3</v>
      </c>
      <c r="T246" s="149">
        <f t="shared" si="43"/>
        <v>6.3449999999999993E-2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0" t="s">
        <v>146</v>
      </c>
      <c r="AT246" s="150" t="s">
        <v>143</v>
      </c>
      <c r="AU246" s="150" t="s">
        <v>147</v>
      </c>
      <c r="AY246" s="14" t="s">
        <v>140</v>
      </c>
      <c r="BE246" s="151">
        <f t="shared" si="44"/>
        <v>0</v>
      </c>
      <c r="BF246" s="151">
        <f t="shared" si="45"/>
        <v>0</v>
      </c>
      <c r="BG246" s="151">
        <f t="shared" si="46"/>
        <v>0</v>
      </c>
      <c r="BH246" s="151">
        <f t="shared" si="47"/>
        <v>0</v>
      </c>
      <c r="BI246" s="151">
        <f t="shared" si="48"/>
        <v>0</v>
      </c>
      <c r="BJ246" s="14" t="s">
        <v>147</v>
      </c>
      <c r="BK246" s="151">
        <f t="shared" si="49"/>
        <v>0</v>
      </c>
      <c r="BL246" s="14" t="s">
        <v>146</v>
      </c>
      <c r="BM246" s="150" t="s">
        <v>368</v>
      </c>
    </row>
    <row r="247" spans="1:65" s="2" customFormat="1" ht="37.9" customHeight="1" x14ac:dyDescent="0.2">
      <c r="A247" s="29"/>
      <c r="B247" s="142"/>
      <c r="C247" s="173" t="s">
        <v>494</v>
      </c>
      <c r="D247" s="173" t="s">
        <v>143</v>
      </c>
      <c r="E247" s="174" t="s">
        <v>370</v>
      </c>
      <c r="F247" s="175" t="s">
        <v>371</v>
      </c>
      <c r="G247" s="176" t="s">
        <v>163</v>
      </c>
      <c r="H247" s="177">
        <v>1.25</v>
      </c>
      <c r="I247" s="143"/>
      <c r="J247" s="144">
        <f t="shared" si="40"/>
        <v>0</v>
      </c>
      <c r="K247" s="145"/>
      <c r="L247" s="30"/>
      <c r="M247" s="146" t="s">
        <v>1</v>
      </c>
      <c r="N247" s="147" t="s">
        <v>40</v>
      </c>
      <c r="O247" s="55"/>
      <c r="P247" s="148">
        <f t="shared" si="41"/>
        <v>0</v>
      </c>
      <c r="Q247" s="148">
        <v>0</v>
      </c>
      <c r="R247" s="148">
        <f t="shared" si="42"/>
        <v>0</v>
      </c>
      <c r="S247" s="148">
        <v>1.7999999999999999E-2</v>
      </c>
      <c r="T247" s="149">
        <f t="shared" si="43"/>
        <v>2.2499999999999999E-2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0" t="s">
        <v>146</v>
      </c>
      <c r="AT247" s="150" t="s">
        <v>143</v>
      </c>
      <c r="AU247" s="150" t="s">
        <v>147</v>
      </c>
      <c r="AY247" s="14" t="s">
        <v>140</v>
      </c>
      <c r="BE247" s="151">
        <f t="shared" si="44"/>
        <v>0</v>
      </c>
      <c r="BF247" s="151">
        <f t="shared" si="45"/>
        <v>0</v>
      </c>
      <c r="BG247" s="151">
        <f t="shared" si="46"/>
        <v>0</v>
      </c>
      <c r="BH247" s="151">
        <f t="shared" si="47"/>
        <v>0</v>
      </c>
      <c r="BI247" s="151">
        <f t="shared" si="48"/>
        <v>0</v>
      </c>
      <c r="BJ247" s="14" t="s">
        <v>147</v>
      </c>
      <c r="BK247" s="151">
        <f t="shared" si="49"/>
        <v>0</v>
      </c>
      <c r="BL247" s="14" t="s">
        <v>146</v>
      </c>
      <c r="BM247" s="150" t="s">
        <v>372</v>
      </c>
    </row>
    <row r="248" spans="1:65" s="2" customFormat="1" ht="24.2" customHeight="1" x14ac:dyDescent="0.2">
      <c r="A248" s="29"/>
      <c r="B248" s="142"/>
      <c r="C248" s="173" t="s">
        <v>497</v>
      </c>
      <c r="D248" s="173" t="s">
        <v>143</v>
      </c>
      <c r="E248" s="174" t="s">
        <v>1432</v>
      </c>
      <c r="F248" s="175" t="s">
        <v>1433</v>
      </c>
      <c r="G248" s="176" t="s">
        <v>163</v>
      </c>
      <c r="H248" s="177">
        <v>8</v>
      </c>
      <c r="I248" s="143"/>
      <c r="J248" s="144">
        <f t="shared" si="40"/>
        <v>0</v>
      </c>
      <c r="K248" s="145"/>
      <c r="L248" s="30"/>
      <c r="M248" s="146" t="s">
        <v>1</v>
      </c>
      <c r="N248" s="147" t="s">
        <v>40</v>
      </c>
      <c r="O248" s="55"/>
      <c r="P248" s="148">
        <f t="shared" si="41"/>
        <v>0</v>
      </c>
      <c r="Q248" s="148">
        <v>0</v>
      </c>
      <c r="R248" s="148">
        <f t="shared" si="42"/>
        <v>0</v>
      </c>
      <c r="S248" s="148">
        <v>0</v>
      </c>
      <c r="T248" s="149">
        <f t="shared" si="4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0" t="s">
        <v>146</v>
      </c>
      <c r="AT248" s="150" t="s">
        <v>143</v>
      </c>
      <c r="AU248" s="150" t="s">
        <v>147</v>
      </c>
      <c r="AY248" s="14" t="s">
        <v>140</v>
      </c>
      <c r="BE248" s="151">
        <f t="shared" si="44"/>
        <v>0</v>
      </c>
      <c r="BF248" s="151">
        <f t="shared" si="45"/>
        <v>0</v>
      </c>
      <c r="BG248" s="151">
        <f t="shared" si="46"/>
        <v>0</v>
      </c>
      <c r="BH248" s="151">
        <f t="shared" si="47"/>
        <v>0</v>
      </c>
      <c r="BI248" s="151">
        <f t="shared" si="48"/>
        <v>0</v>
      </c>
      <c r="BJ248" s="14" t="s">
        <v>147</v>
      </c>
      <c r="BK248" s="151">
        <f t="shared" si="49"/>
        <v>0</v>
      </c>
      <c r="BL248" s="14" t="s">
        <v>146</v>
      </c>
      <c r="BM248" s="150" t="s">
        <v>1434</v>
      </c>
    </row>
    <row r="249" spans="1:65" s="2" customFormat="1" ht="24.2" customHeight="1" x14ac:dyDescent="0.2">
      <c r="A249" s="29"/>
      <c r="B249" s="142"/>
      <c r="C249" s="173" t="s">
        <v>500</v>
      </c>
      <c r="D249" s="173" t="s">
        <v>143</v>
      </c>
      <c r="E249" s="174" t="s">
        <v>1435</v>
      </c>
      <c r="F249" s="175" t="s">
        <v>1436</v>
      </c>
      <c r="G249" s="176" t="s">
        <v>163</v>
      </c>
      <c r="H249" s="177">
        <v>11.525</v>
      </c>
      <c r="I249" s="143"/>
      <c r="J249" s="144">
        <f t="shared" si="40"/>
        <v>0</v>
      </c>
      <c r="K249" s="145"/>
      <c r="L249" s="30"/>
      <c r="M249" s="146" t="s">
        <v>1</v>
      </c>
      <c r="N249" s="147" t="s">
        <v>40</v>
      </c>
      <c r="O249" s="55"/>
      <c r="P249" s="148">
        <f t="shared" si="41"/>
        <v>0</v>
      </c>
      <c r="Q249" s="148">
        <v>1.0000000000000001E-5</v>
      </c>
      <c r="R249" s="148">
        <f t="shared" si="42"/>
        <v>1.1525000000000001E-4</v>
      </c>
      <c r="S249" s="148">
        <v>0</v>
      </c>
      <c r="T249" s="149">
        <f t="shared" si="4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0" t="s">
        <v>146</v>
      </c>
      <c r="AT249" s="150" t="s">
        <v>143</v>
      </c>
      <c r="AU249" s="150" t="s">
        <v>147</v>
      </c>
      <c r="AY249" s="14" t="s">
        <v>140</v>
      </c>
      <c r="BE249" s="151">
        <f t="shared" si="44"/>
        <v>0</v>
      </c>
      <c r="BF249" s="151">
        <f t="shared" si="45"/>
        <v>0</v>
      </c>
      <c r="BG249" s="151">
        <f t="shared" si="46"/>
        <v>0</v>
      </c>
      <c r="BH249" s="151">
        <f t="shared" si="47"/>
        <v>0</v>
      </c>
      <c r="BI249" s="151">
        <f t="shared" si="48"/>
        <v>0</v>
      </c>
      <c r="BJ249" s="14" t="s">
        <v>147</v>
      </c>
      <c r="BK249" s="151">
        <f t="shared" si="49"/>
        <v>0</v>
      </c>
      <c r="BL249" s="14" t="s">
        <v>146</v>
      </c>
      <c r="BM249" s="150" t="s">
        <v>1437</v>
      </c>
    </row>
    <row r="250" spans="1:65" s="2" customFormat="1" ht="24.2" customHeight="1" x14ac:dyDescent="0.2">
      <c r="A250" s="29"/>
      <c r="B250" s="142"/>
      <c r="C250" s="173" t="s">
        <v>503</v>
      </c>
      <c r="D250" s="173" t="s">
        <v>143</v>
      </c>
      <c r="E250" s="174" t="s">
        <v>374</v>
      </c>
      <c r="F250" s="175" t="s">
        <v>375</v>
      </c>
      <c r="G250" s="176" t="s">
        <v>155</v>
      </c>
      <c r="H250" s="177">
        <v>121.67</v>
      </c>
      <c r="I250" s="143"/>
      <c r="J250" s="144">
        <f t="shared" si="40"/>
        <v>0</v>
      </c>
      <c r="K250" s="145"/>
      <c r="L250" s="30"/>
      <c r="M250" s="146" t="s">
        <v>1</v>
      </c>
      <c r="N250" s="147" t="s">
        <v>40</v>
      </c>
      <c r="O250" s="55"/>
      <c r="P250" s="148">
        <f t="shared" si="41"/>
        <v>0</v>
      </c>
      <c r="Q250" s="148">
        <v>0</v>
      </c>
      <c r="R250" s="148">
        <f t="shared" si="42"/>
        <v>0</v>
      </c>
      <c r="S250" s="148">
        <v>0.01</v>
      </c>
      <c r="T250" s="149">
        <f t="shared" si="43"/>
        <v>1.2167000000000001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0" t="s">
        <v>146</v>
      </c>
      <c r="AT250" s="150" t="s">
        <v>143</v>
      </c>
      <c r="AU250" s="150" t="s">
        <v>147</v>
      </c>
      <c r="AY250" s="14" t="s">
        <v>140</v>
      </c>
      <c r="BE250" s="151">
        <f t="shared" si="44"/>
        <v>0</v>
      </c>
      <c r="BF250" s="151">
        <f t="shared" si="45"/>
        <v>0</v>
      </c>
      <c r="BG250" s="151">
        <f t="shared" si="46"/>
        <v>0</v>
      </c>
      <c r="BH250" s="151">
        <f t="shared" si="47"/>
        <v>0</v>
      </c>
      <c r="BI250" s="151">
        <f t="shared" si="48"/>
        <v>0</v>
      </c>
      <c r="BJ250" s="14" t="s">
        <v>147</v>
      </c>
      <c r="BK250" s="151">
        <f t="shared" si="49"/>
        <v>0</v>
      </c>
      <c r="BL250" s="14" t="s">
        <v>146</v>
      </c>
      <c r="BM250" s="150" t="s">
        <v>376</v>
      </c>
    </row>
    <row r="251" spans="1:65" s="2" customFormat="1" ht="24.2" customHeight="1" x14ac:dyDescent="0.2">
      <c r="A251" s="29"/>
      <c r="B251" s="142"/>
      <c r="C251" s="173" t="s">
        <v>506</v>
      </c>
      <c r="D251" s="173" t="s">
        <v>143</v>
      </c>
      <c r="E251" s="174" t="s">
        <v>378</v>
      </c>
      <c r="F251" s="175" t="s">
        <v>379</v>
      </c>
      <c r="G251" s="176" t="s">
        <v>155</v>
      </c>
      <c r="H251" s="177">
        <v>151.02199999999999</v>
      </c>
      <c r="I251" s="143"/>
      <c r="J251" s="144">
        <f t="shared" si="40"/>
        <v>0</v>
      </c>
      <c r="K251" s="145"/>
      <c r="L251" s="30"/>
      <c r="M251" s="146" t="s">
        <v>1</v>
      </c>
      <c r="N251" s="147" t="s">
        <v>40</v>
      </c>
      <c r="O251" s="55"/>
      <c r="P251" s="148">
        <f t="shared" si="41"/>
        <v>0</v>
      </c>
      <c r="Q251" s="148">
        <v>0</v>
      </c>
      <c r="R251" s="148">
        <f t="shared" si="42"/>
        <v>0</v>
      </c>
      <c r="S251" s="148">
        <v>0.01</v>
      </c>
      <c r="T251" s="149">
        <f t="shared" si="43"/>
        <v>1.5102199999999999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0" t="s">
        <v>146</v>
      </c>
      <c r="AT251" s="150" t="s">
        <v>143</v>
      </c>
      <c r="AU251" s="150" t="s">
        <v>147</v>
      </c>
      <c r="AY251" s="14" t="s">
        <v>140</v>
      </c>
      <c r="BE251" s="151">
        <f t="shared" si="44"/>
        <v>0</v>
      </c>
      <c r="BF251" s="151">
        <f t="shared" si="45"/>
        <v>0</v>
      </c>
      <c r="BG251" s="151">
        <f t="shared" si="46"/>
        <v>0</v>
      </c>
      <c r="BH251" s="151">
        <f t="shared" si="47"/>
        <v>0</v>
      </c>
      <c r="BI251" s="151">
        <f t="shared" si="48"/>
        <v>0</v>
      </c>
      <c r="BJ251" s="14" t="s">
        <v>147</v>
      </c>
      <c r="BK251" s="151">
        <f t="shared" si="49"/>
        <v>0</v>
      </c>
      <c r="BL251" s="14" t="s">
        <v>146</v>
      </c>
      <c r="BM251" s="150" t="s">
        <v>380</v>
      </c>
    </row>
    <row r="252" spans="1:65" s="2" customFormat="1" ht="37.9" customHeight="1" x14ac:dyDescent="0.2">
      <c r="A252" s="29"/>
      <c r="B252" s="142"/>
      <c r="C252" s="173" t="s">
        <v>509</v>
      </c>
      <c r="D252" s="173" t="s">
        <v>143</v>
      </c>
      <c r="E252" s="174" t="s">
        <v>382</v>
      </c>
      <c r="F252" s="175" t="s">
        <v>383</v>
      </c>
      <c r="G252" s="176" t="s">
        <v>155</v>
      </c>
      <c r="H252" s="177">
        <v>471.95</v>
      </c>
      <c r="I252" s="143"/>
      <c r="J252" s="144">
        <f t="shared" si="40"/>
        <v>0</v>
      </c>
      <c r="K252" s="145"/>
      <c r="L252" s="30"/>
      <c r="M252" s="146" t="s">
        <v>1</v>
      </c>
      <c r="N252" s="147" t="s">
        <v>40</v>
      </c>
      <c r="O252" s="55"/>
      <c r="P252" s="148">
        <f t="shared" si="41"/>
        <v>0</v>
      </c>
      <c r="Q252" s="148">
        <v>0</v>
      </c>
      <c r="R252" s="148">
        <f t="shared" si="42"/>
        <v>0</v>
      </c>
      <c r="S252" s="148">
        <v>6.8000000000000005E-2</v>
      </c>
      <c r="T252" s="149">
        <f t="shared" si="43"/>
        <v>32.092600000000004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0" t="s">
        <v>146</v>
      </c>
      <c r="AT252" s="150" t="s">
        <v>143</v>
      </c>
      <c r="AU252" s="150" t="s">
        <v>147</v>
      </c>
      <c r="AY252" s="14" t="s">
        <v>140</v>
      </c>
      <c r="BE252" s="151">
        <f t="shared" si="44"/>
        <v>0</v>
      </c>
      <c r="BF252" s="151">
        <f t="shared" si="45"/>
        <v>0</v>
      </c>
      <c r="BG252" s="151">
        <f t="shared" si="46"/>
        <v>0</v>
      </c>
      <c r="BH252" s="151">
        <f t="shared" si="47"/>
        <v>0</v>
      </c>
      <c r="BI252" s="151">
        <f t="shared" si="48"/>
        <v>0</v>
      </c>
      <c r="BJ252" s="14" t="s">
        <v>147</v>
      </c>
      <c r="BK252" s="151">
        <f t="shared" si="49"/>
        <v>0</v>
      </c>
      <c r="BL252" s="14" t="s">
        <v>146</v>
      </c>
      <c r="BM252" s="150" t="s">
        <v>384</v>
      </c>
    </row>
    <row r="253" spans="1:65" s="2" customFormat="1" ht="24.2" customHeight="1" x14ac:dyDescent="0.2">
      <c r="A253" s="29"/>
      <c r="B253" s="142"/>
      <c r="C253" s="173" t="s">
        <v>515</v>
      </c>
      <c r="D253" s="173" t="s">
        <v>143</v>
      </c>
      <c r="E253" s="174" t="s">
        <v>1438</v>
      </c>
      <c r="F253" s="175" t="s">
        <v>1439</v>
      </c>
      <c r="G253" s="176" t="s">
        <v>155</v>
      </c>
      <c r="H253" s="177">
        <v>6.85</v>
      </c>
      <c r="I253" s="143"/>
      <c r="J253" s="144">
        <f t="shared" si="40"/>
        <v>0</v>
      </c>
      <c r="K253" s="145"/>
      <c r="L253" s="30"/>
      <c r="M253" s="146" t="s">
        <v>1</v>
      </c>
      <c r="N253" s="147" t="s">
        <v>40</v>
      </c>
      <c r="O253" s="55"/>
      <c r="P253" s="148">
        <f t="shared" si="41"/>
        <v>0</v>
      </c>
      <c r="Q253" s="148">
        <v>0</v>
      </c>
      <c r="R253" s="148">
        <f t="shared" si="42"/>
        <v>0</v>
      </c>
      <c r="S253" s="148">
        <v>7.2999999999999995E-2</v>
      </c>
      <c r="T253" s="149">
        <f t="shared" si="43"/>
        <v>0.50004999999999999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0" t="s">
        <v>146</v>
      </c>
      <c r="AT253" s="150" t="s">
        <v>143</v>
      </c>
      <c r="AU253" s="150" t="s">
        <v>147</v>
      </c>
      <c r="AY253" s="14" t="s">
        <v>140</v>
      </c>
      <c r="BE253" s="151">
        <f t="shared" si="44"/>
        <v>0</v>
      </c>
      <c r="BF253" s="151">
        <f t="shared" si="45"/>
        <v>0</v>
      </c>
      <c r="BG253" s="151">
        <f t="shared" si="46"/>
        <v>0</v>
      </c>
      <c r="BH253" s="151">
        <f t="shared" si="47"/>
        <v>0</v>
      </c>
      <c r="BI253" s="151">
        <f t="shared" si="48"/>
        <v>0</v>
      </c>
      <c r="BJ253" s="14" t="s">
        <v>147</v>
      </c>
      <c r="BK253" s="151">
        <f t="shared" si="49"/>
        <v>0</v>
      </c>
      <c r="BL253" s="14" t="s">
        <v>146</v>
      </c>
      <c r="BM253" s="150" t="s">
        <v>1440</v>
      </c>
    </row>
    <row r="254" spans="1:65" s="2" customFormat="1" ht="24.2" customHeight="1" x14ac:dyDescent="0.2">
      <c r="A254" s="29"/>
      <c r="B254" s="142"/>
      <c r="C254" s="173" t="s">
        <v>518</v>
      </c>
      <c r="D254" s="173" t="s">
        <v>143</v>
      </c>
      <c r="E254" s="174" t="s">
        <v>386</v>
      </c>
      <c r="F254" s="175" t="s">
        <v>387</v>
      </c>
      <c r="G254" s="176" t="s">
        <v>151</v>
      </c>
      <c r="H254" s="177">
        <v>70.412000000000006</v>
      </c>
      <c r="I254" s="143"/>
      <c r="J254" s="144">
        <f t="shared" si="40"/>
        <v>0</v>
      </c>
      <c r="K254" s="145"/>
      <c r="L254" s="30"/>
      <c r="M254" s="146" t="s">
        <v>1</v>
      </c>
      <c r="N254" s="147" t="s">
        <v>40</v>
      </c>
      <c r="O254" s="55"/>
      <c r="P254" s="148">
        <f t="shared" si="41"/>
        <v>0</v>
      </c>
      <c r="Q254" s="148">
        <v>0</v>
      </c>
      <c r="R254" s="148">
        <f t="shared" si="42"/>
        <v>0</v>
      </c>
      <c r="S254" s="148">
        <v>0</v>
      </c>
      <c r="T254" s="149">
        <f t="shared" si="4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0" t="s">
        <v>146</v>
      </c>
      <c r="AT254" s="150" t="s">
        <v>143</v>
      </c>
      <c r="AU254" s="150" t="s">
        <v>147</v>
      </c>
      <c r="AY254" s="14" t="s">
        <v>140</v>
      </c>
      <c r="BE254" s="151">
        <f t="shared" si="44"/>
        <v>0</v>
      </c>
      <c r="BF254" s="151">
        <f t="shared" si="45"/>
        <v>0</v>
      </c>
      <c r="BG254" s="151">
        <f t="shared" si="46"/>
        <v>0</v>
      </c>
      <c r="BH254" s="151">
        <f t="shared" si="47"/>
        <v>0</v>
      </c>
      <c r="BI254" s="151">
        <f t="shared" si="48"/>
        <v>0</v>
      </c>
      <c r="BJ254" s="14" t="s">
        <v>147</v>
      </c>
      <c r="BK254" s="151">
        <f t="shared" si="49"/>
        <v>0</v>
      </c>
      <c r="BL254" s="14" t="s">
        <v>146</v>
      </c>
      <c r="BM254" s="150" t="s">
        <v>388</v>
      </c>
    </row>
    <row r="255" spans="1:65" s="2" customFormat="1" ht="24.2" customHeight="1" x14ac:dyDescent="0.2">
      <c r="A255" s="29"/>
      <c r="B255" s="142"/>
      <c r="C255" s="173" t="s">
        <v>521</v>
      </c>
      <c r="D255" s="173" t="s">
        <v>143</v>
      </c>
      <c r="E255" s="174" t="s">
        <v>390</v>
      </c>
      <c r="F255" s="175" t="s">
        <v>391</v>
      </c>
      <c r="G255" s="176" t="s">
        <v>151</v>
      </c>
      <c r="H255" s="177">
        <v>70.412000000000006</v>
      </c>
      <c r="I255" s="143"/>
      <c r="J255" s="144">
        <f t="shared" si="40"/>
        <v>0</v>
      </c>
      <c r="K255" s="145"/>
      <c r="L255" s="30"/>
      <c r="M255" s="146" t="s">
        <v>1</v>
      </c>
      <c r="N255" s="147" t="s">
        <v>40</v>
      </c>
      <c r="O255" s="55"/>
      <c r="P255" s="148">
        <f t="shared" si="41"/>
        <v>0</v>
      </c>
      <c r="Q255" s="148">
        <v>0</v>
      </c>
      <c r="R255" s="148">
        <f t="shared" si="42"/>
        <v>0</v>
      </c>
      <c r="S255" s="148">
        <v>0</v>
      </c>
      <c r="T255" s="149">
        <f t="shared" si="4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0" t="s">
        <v>146</v>
      </c>
      <c r="AT255" s="150" t="s">
        <v>143</v>
      </c>
      <c r="AU255" s="150" t="s">
        <v>147</v>
      </c>
      <c r="AY255" s="14" t="s">
        <v>140</v>
      </c>
      <c r="BE255" s="151">
        <f t="shared" si="44"/>
        <v>0</v>
      </c>
      <c r="BF255" s="151">
        <f t="shared" si="45"/>
        <v>0</v>
      </c>
      <c r="BG255" s="151">
        <f t="shared" si="46"/>
        <v>0</v>
      </c>
      <c r="BH255" s="151">
        <f t="shared" si="47"/>
        <v>0</v>
      </c>
      <c r="BI255" s="151">
        <f t="shared" si="48"/>
        <v>0</v>
      </c>
      <c r="BJ255" s="14" t="s">
        <v>147</v>
      </c>
      <c r="BK255" s="151">
        <f t="shared" si="49"/>
        <v>0</v>
      </c>
      <c r="BL255" s="14" t="s">
        <v>146</v>
      </c>
      <c r="BM255" s="150" t="s">
        <v>392</v>
      </c>
    </row>
    <row r="256" spans="1:65" s="2" customFormat="1" ht="14.45" customHeight="1" x14ac:dyDescent="0.2">
      <c r="A256" s="29"/>
      <c r="B256" s="142"/>
      <c r="C256" s="173" t="s">
        <v>525</v>
      </c>
      <c r="D256" s="173" t="s">
        <v>143</v>
      </c>
      <c r="E256" s="174" t="s">
        <v>394</v>
      </c>
      <c r="F256" s="175" t="s">
        <v>395</v>
      </c>
      <c r="G256" s="176" t="s">
        <v>145</v>
      </c>
      <c r="H256" s="177">
        <v>1</v>
      </c>
      <c r="I256" s="143"/>
      <c r="J256" s="144">
        <f t="shared" si="40"/>
        <v>0</v>
      </c>
      <c r="K256" s="145"/>
      <c r="L256" s="30"/>
      <c r="M256" s="146" t="s">
        <v>1</v>
      </c>
      <c r="N256" s="147" t="s">
        <v>40</v>
      </c>
      <c r="O256" s="55"/>
      <c r="P256" s="148">
        <f t="shared" si="41"/>
        <v>0</v>
      </c>
      <c r="Q256" s="148">
        <v>1.58E-3</v>
      </c>
      <c r="R256" s="148">
        <f t="shared" si="42"/>
        <v>1.58E-3</v>
      </c>
      <c r="S256" s="148">
        <v>0</v>
      </c>
      <c r="T256" s="149">
        <f t="shared" si="4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0" t="s">
        <v>146</v>
      </c>
      <c r="AT256" s="150" t="s">
        <v>143</v>
      </c>
      <c r="AU256" s="150" t="s">
        <v>147</v>
      </c>
      <c r="AY256" s="14" t="s">
        <v>140</v>
      </c>
      <c r="BE256" s="151">
        <f t="shared" si="44"/>
        <v>0</v>
      </c>
      <c r="BF256" s="151">
        <f t="shared" si="45"/>
        <v>0</v>
      </c>
      <c r="BG256" s="151">
        <f t="shared" si="46"/>
        <v>0</v>
      </c>
      <c r="BH256" s="151">
        <f t="shared" si="47"/>
        <v>0</v>
      </c>
      <c r="BI256" s="151">
        <f t="shared" si="48"/>
        <v>0</v>
      </c>
      <c r="BJ256" s="14" t="s">
        <v>147</v>
      </c>
      <c r="BK256" s="151">
        <f t="shared" si="49"/>
        <v>0</v>
      </c>
      <c r="BL256" s="14" t="s">
        <v>146</v>
      </c>
      <c r="BM256" s="150" t="s">
        <v>396</v>
      </c>
    </row>
    <row r="257" spans="1:65" s="2" customFormat="1" ht="14.45" customHeight="1" x14ac:dyDescent="0.2">
      <c r="A257" s="29"/>
      <c r="B257" s="142"/>
      <c r="C257" s="173" t="s">
        <v>429</v>
      </c>
      <c r="D257" s="173" t="s">
        <v>143</v>
      </c>
      <c r="E257" s="174" t="s">
        <v>398</v>
      </c>
      <c r="F257" s="175" t="s">
        <v>399</v>
      </c>
      <c r="G257" s="176" t="s">
        <v>163</v>
      </c>
      <c r="H257" s="177">
        <v>5</v>
      </c>
      <c r="I257" s="143"/>
      <c r="J257" s="144">
        <f t="shared" si="40"/>
        <v>0</v>
      </c>
      <c r="K257" s="145"/>
      <c r="L257" s="30"/>
      <c r="M257" s="146" t="s">
        <v>1</v>
      </c>
      <c r="N257" s="147" t="s">
        <v>40</v>
      </c>
      <c r="O257" s="55"/>
      <c r="P257" s="148">
        <f t="shared" si="41"/>
        <v>0</v>
      </c>
      <c r="Q257" s="148">
        <v>1.3999999999999999E-4</v>
      </c>
      <c r="R257" s="148">
        <f t="shared" si="42"/>
        <v>6.9999999999999988E-4</v>
      </c>
      <c r="S257" s="148">
        <v>0</v>
      </c>
      <c r="T257" s="149">
        <f t="shared" si="4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0" t="s">
        <v>146</v>
      </c>
      <c r="AT257" s="150" t="s">
        <v>143</v>
      </c>
      <c r="AU257" s="150" t="s">
        <v>147</v>
      </c>
      <c r="AY257" s="14" t="s">
        <v>140</v>
      </c>
      <c r="BE257" s="151">
        <f t="shared" si="44"/>
        <v>0</v>
      </c>
      <c r="BF257" s="151">
        <f t="shared" si="45"/>
        <v>0</v>
      </c>
      <c r="BG257" s="151">
        <f t="shared" si="46"/>
        <v>0</v>
      </c>
      <c r="BH257" s="151">
        <f t="shared" si="47"/>
        <v>0</v>
      </c>
      <c r="BI257" s="151">
        <f t="shared" si="48"/>
        <v>0</v>
      </c>
      <c r="BJ257" s="14" t="s">
        <v>147</v>
      </c>
      <c r="BK257" s="151">
        <f t="shared" si="49"/>
        <v>0</v>
      </c>
      <c r="BL257" s="14" t="s">
        <v>146</v>
      </c>
      <c r="BM257" s="150" t="s">
        <v>400</v>
      </c>
    </row>
    <row r="258" spans="1:65" s="2" customFormat="1" ht="14.45" customHeight="1" x14ac:dyDescent="0.2">
      <c r="A258" s="29"/>
      <c r="B258" s="142"/>
      <c r="C258" s="173" t="s">
        <v>532</v>
      </c>
      <c r="D258" s="173" t="s">
        <v>143</v>
      </c>
      <c r="E258" s="174" t="s">
        <v>402</v>
      </c>
      <c r="F258" s="175" t="s">
        <v>403</v>
      </c>
      <c r="G258" s="176" t="s">
        <v>163</v>
      </c>
      <c r="H258" s="177">
        <v>15</v>
      </c>
      <c r="I258" s="143"/>
      <c r="J258" s="144">
        <f t="shared" si="40"/>
        <v>0</v>
      </c>
      <c r="K258" s="145"/>
      <c r="L258" s="30"/>
      <c r="M258" s="146" t="s">
        <v>1</v>
      </c>
      <c r="N258" s="147" t="s">
        <v>40</v>
      </c>
      <c r="O258" s="55"/>
      <c r="P258" s="148">
        <f t="shared" si="41"/>
        <v>0</v>
      </c>
      <c r="Q258" s="148">
        <v>0</v>
      </c>
      <c r="R258" s="148">
        <f t="shared" si="42"/>
        <v>0</v>
      </c>
      <c r="S258" s="148">
        <v>0</v>
      </c>
      <c r="T258" s="149">
        <f t="shared" si="4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0" t="s">
        <v>146</v>
      </c>
      <c r="AT258" s="150" t="s">
        <v>143</v>
      </c>
      <c r="AU258" s="150" t="s">
        <v>147</v>
      </c>
      <c r="AY258" s="14" t="s">
        <v>140</v>
      </c>
      <c r="BE258" s="151">
        <f t="shared" si="44"/>
        <v>0</v>
      </c>
      <c r="BF258" s="151">
        <f t="shared" si="45"/>
        <v>0</v>
      </c>
      <c r="BG258" s="151">
        <f t="shared" si="46"/>
        <v>0</v>
      </c>
      <c r="BH258" s="151">
        <f t="shared" si="47"/>
        <v>0</v>
      </c>
      <c r="BI258" s="151">
        <f t="shared" si="48"/>
        <v>0</v>
      </c>
      <c r="BJ258" s="14" t="s">
        <v>147</v>
      </c>
      <c r="BK258" s="151">
        <f t="shared" si="49"/>
        <v>0</v>
      </c>
      <c r="BL258" s="14" t="s">
        <v>146</v>
      </c>
      <c r="BM258" s="150" t="s">
        <v>404</v>
      </c>
    </row>
    <row r="259" spans="1:65" s="2" customFormat="1" ht="14.45" customHeight="1" x14ac:dyDescent="0.2">
      <c r="A259" s="29"/>
      <c r="B259" s="142"/>
      <c r="C259" s="173" t="s">
        <v>536</v>
      </c>
      <c r="D259" s="173" t="s">
        <v>143</v>
      </c>
      <c r="E259" s="174" t="s">
        <v>406</v>
      </c>
      <c r="F259" s="175" t="s">
        <v>407</v>
      </c>
      <c r="G259" s="176" t="s">
        <v>151</v>
      </c>
      <c r="H259" s="177">
        <v>70.412000000000006</v>
      </c>
      <c r="I259" s="143"/>
      <c r="J259" s="144">
        <f t="shared" si="40"/>
        <v>0</v>
      </c>
      <c r="K259" s="145"/>
      <c r="L259" s="30"/>
      <c r="M259" s="146" t="s">
        <v>1</v>
      </c>
      <c r="N259" s="147" t="s">
        <v>40</v>
      </c>
      <c r="O259" s="55"/>
      <c r="P259" s="148">
        <f t="shared" si="41"/>
        <v>0</v>
      </c>
      <c r="Q259" s="148">
        <v>0</v>
      </c>
      <c r="R259" s="148">
        <f t="shared" si="42"/>
        <v>0</v>
      </c>
      <c r="S259" s="148">
        <v>0</v>
      </c>
      <c r="T259" s="149">
        <f t="shared" si="4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0" t="s">
        <v>146</v>
      </c>
      <c r="AT259" s="150" t="s">
        <v>143</v>
      </c>
      <c r="AU259" s="150" t="s">
        <v>147</v>
      </c>
      <c r="AY259" s="14" t="s">
        <v>140</v>
      </c>
      <c r="BE259" s="151">
        <f t="shared" si="44"/>
        <v>0</v>
      </c>
      <c r="BF259" s="151">
        <f t="shared" si="45"/>
        <v>0</v>
      </c>
      <c r="BG259" s="151">
        <f t="shared" si="46"/>
        <v>0</v>
      </c>
      <c r="BH259" s="151">
        <f t="shared" si="47"/>
        <v>0</v>
      </c>
      <c r="BI259" s="151">
        <f t="shared" si="48"/>
        <v>0</v>
      </c>
      <c r="BJ259" s="14" t="s">
        <v>147</v>
      </c>
      <c r="BK259" s="151">
        <f t="shared" si="49"/>
        <v>0</v>
      </c>
      <c r="BL259" s="14" t="s">
        <v>146</v>
      </c>
      <c r="BM259" s="150" t="s">
        <v>408</v>
      </c>
    </row>
    <row r="260" spans="1:65" s="2" customFormat="1" ht="24.2" customHeight="1" x14ac:dyDescent="0.2">
      <c r="A260" s="29"/>
      <c r="B260" s="142"/>
      <c r="C260" s="173" t="s">
        <v>540</v>
      </c>
      <c r="D260" s="173" t="s">
        <v>143</v>
      </c>
      <c r="E260" s="174" t="s">
        <v>410</v>
      </c>
      <c r="F260" s="175" t="s">
        <v>411</v>
      </c>
      <c r="G260" s="176" t="s">
        <v>151</v>
      </c>
      <c r="H260" s="177">
        <v>1689.8879999999999</v>
      </c>
      <c r="I260" s="143"/>
      <c r="J260" s="144">
        <f t="shared" si="40"/>
        <v>0</v>
      </c>
      <c r="K260" s="145"/>
      <c r="L260" s="30"/>
      <c r="M260" s="146" t="s">
        <v>1</v>
      </c>
      <c r="N260" s="147" t="s">
        <v>40</v>
      </c>
      <c r="O260" s="55"/>
      <c r="P260" s="148">
        <f t="shared" si="41"/>
        <v>0</v>
      </c>
      <c r="Q260" s="148">
        <v>0</v>
      </c>
      <c r="R260" s="148">
        <f t="shared" si="42"/>
        <v>0</v>
      </c>
      <c r="S260" s="148">
        <v>0</v>
      </c>
      <c r="T260" s="149">
        <f t="shared" si="4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0" t="s">
        <v>146</v>
      </c>
      <c r="AT260" s="150" t="s">
        <v>143</v>
      </c>
      <c r="AU260" s="150" t="s">
        <v>147</v>
      </c>
      <c r="AY260" s="14" t="s">
        <v>140</v>
      </c>
      <c r="BE260" s="151">
        <f t="shared" si="44"/>
        <v>0</v>
      </c>
      <c r="BF260" s="151">
        <f t="shared" si="45"/>
        <v>0</v>
      </c>
      <c r="BG260" s="151">
        <f t="shared" si="46"/>
        <v>0</v>
      </c>
      <c r="BH260" s="151">
        <f t="shared" si="47"/>
        <v>0</v>
      </c>
      <c r="BI260" s="151">
        <f t="shared" si="48"/>
        <v>0</v>
      </c>
      <c r="BJ260" s="14" t="s">
        <v>147</v>
      </c>
      <c r="BK260" s="151">
        <f t="shared" si="49"/>
        <v>0</v>
      </c>
      <c r="BL260" s="14" t="s">
        <v>146</v>
      </c>
      <c r="BM260" s="150" t="s">
        <v>412</v>
      </c>
    </row>
    <row r="261" spans="1:65" s="2" customFormat="1" ht="24.2" customHeight="1" x14ac:dyDescent="0.2">
      <c r="A261" s="29"/>
      <c r="B261" s="142"/>
      <c r="C261" s="173" t="s">
        <v>544</v>
      </c>
      <c r="D261" s="173" t="s">
        <v>143</v>
      </c>
      <c r="E261" s="174" t="s">
        <v>414</v>
      </c>
      <c r="F261" s="175" t="s">
        <v>415</v>
      </c>
      <c r="G261" s="176" t="s">
        <v>151</v>
      </c>
      <c r="H261" s="177">
        <v>70.412000000000006</v>
      </c>
      <c r="I261" s="143"/>
      <c r="J261" s="144">
        <f t="shared" si="40"/>
        <v>0</v>
      </c>
      <c r="K261" s="145"/>
      <c r="L261" s="30"/>
      <c r="M261" s="146" t="s">
        <v>1</v>
      </c>
      <c r="N261" s="147" t="s">
        <v>40</v>
      </c>
      <c r="O261" s="55"/>
      <c r="P261" s="148">
        <f t="shared" si="41"/>
        <v>0</v>
      </c>
      <c r="Q261" s="148">
        <v>0</v>
      </c>
      <c r="R261" s="148">
        <f t="shared" si="42"/>
        <v>0</v>
      </c>
      <c r="S261" s="148">
        <v>0</v>
      </c>
      <c r="T261" s="149">
        <f t="shared" si="4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0" t="s">
        <v>146</v>
      </c>
      <c r="AT261" s="150" t="s">
        <v>143</v>
      </c>
      <c r="AU261" s="150" t="s">
        <v>147</v>
      </c>
      <c r="AY261" s="14" t="s">
        <v>140</v>
      </c>
      <c r="BE261" s="151">
        <f t="shared" si="44"/>
        <v>0</v>
      </c>
      <c r="BF261" s="151">
        <f t="shared" si="45"/>
        <v>0</v>
      </c>
      <c r="BG261" s="151">
        <f t="shared" si="46"/>
        <v>0</v>
      </c>
      <c r="BH261" s="151">
        <f t="shared" si="47"/>
        <v>0</v>
      </c>
      <c r="BI261" s="151">
        <f t="shared" si="48"/>
        <v>0</v>
      </c>
      <c r="BJ261" s="14" t="s">
        <v>147</v>
      </c>
      <c r="BK261" s="151">
        <f t="shared" si="49"/>
        <v>0</v>
      </c>
      <c r="BL261" s="14" t="s">
        <v>146</v>
      </c>
      <c r="BM261" s="150" t="s">
        <v>416</v>
      </c>
    </row>
    <row r="262" spans="1:65" s="2" customFormat="1" ht="24.2" customHeight="1" x14ac:dyDescent="0.2">
      <c r="A262" s="29"/>
      <c r="B262" s="142"/>
      <c r="C262" s="173" t="s">
        <v>548</v>
      </c>
      <c r="D262" s="173" t="s">
        <v>143</v>
      </c>
      <c r="E262" s="174" t="s">
        <v>418</v>
      </c>
      <c r="F262" s="175" t="s">
        <v>419</v>
      </c>
      <c r="G262" s="176" t="s">
        <v>151</v>
      </c>
      <c r="H262" s="177">
        <v>211.23599999999999</v>
      </c>
      <c r="I262" s="143"/>
      <c r="J262" s="144">
        <f t="shared" si="40"/>
        <v>0</v>
      </c>
      <c r="K262" s="145"/>
      <c r="L262" s="30"/>
      <c r="M262" s="146" t="s">
        <v>1</v>
      </c>
      <c r="N262" s="147" t="s">
        <v>40</v>
      </c>
      <c r="O262" s="55"/>
      <c r="P262" s="148">
        <f t="shared" si="41"/>
        <v>0</v>
      </c>
      <c r="Q262" s="148">
        <v>0</v>
      </c>
      <c r="R262" s="148">
        <f t="shared" si="42"/>
        <v>0</v>
      </c>
      <c r="S262" s="148">
        <v>0</v>
      </c>
      <c r="T262" s="149">
        <f t="shared" si="4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0" t="s">
        <v>146</v>
      </c>
      <c r="AT262" s="150" t="s">
        <v>143</v>
      </c>
      <c r="AU262" s="150" t="s">
        <v>147</v>
      </c>
      <c r="AY262" s="14" t="s">
        <v>140</v>
      </c>
      <c r="BE262" s="151">
        <f t="shared" si="44"/>
        <v>0</v>
      </c>
      <c r="BF262" s="151">
        <f t="shared" si="45"/>
        <v>0</v>
      </c>
      <c r="BG262" s="151">
        <f t="shared" si="46"/>
        <v>0</v>
      </c>
      <c r="BH262" s="151">
        <f t="shared" si="47"/>
        <v>0</v>
      </c>
      <c r="BI262" s="151">
        <f t="shared" si="48"/>
        <v>0</v>
      </c>
      <c r="BJ262" s="14" t="s">
        <v>147</v>
      </c>
      <c r="BK262" s="151">
        <f t="shared" si="49"/>
        <v>0</v>
      </c>
      <c r="BL262" s="14" t="s">
        <v>146</v>
      </c>
      <c r="BM262" s="150" t="s">
        <v>420</v>
      </c>
    </row>
    <row r="263" spans="1:65" s="2" customFormat="1" ht="24.2" customHeight="1" x14ac:dyDescent="0.2">
      <c r="A263" s="29"/>
      <c r="B263" s="142"/>
      <c r="C263" s="173" t="s">
        <v>552</v>
      </c>
      <c r="D263" s="173" t="s">
        <v>143</v>
      </c>
      <c r="E263" s="174" t="s">
        <v>422</v>
      </c>
      <c r="F263" s="175" t="s">
        <v>423</v>
      </c>
      <c r="G263" s="176" t="s">
        <v>151</v>
      </c>
      <c r="H263" s="177">
        <v>70.412000000000006</v>
      </c>
      <c r="I263" s="143"/>
      <c r="J263" s="144">
        <f t="shared" si="40"/>
        <v>0</v>
      </c>
      <c r="K263" s="145"/>
      <c r="L263" s="30"/>
      <c r="M263" s="146" t="s">
        <v>1</v>
      </c>
      <c r="N263" s="147" t="s">
        <v>40</v>
      </c>
      <c r="O263" s="55"/>
      <c r="P263" s="148">
        <f t="shared" si="41"/>
        <v>0</v>
      </c>
      <c r="Q263" s="148">
        <v>0</v>
      </c>
      <c r="R263" s="148">
        <f t="shared" si="42"/>
        <v>0</v>
      </c>
      <c r="S263" s="148">
        <v>0</v>
      </c>
      <c r="T263" s="149">
        <f t="shared" si="4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0" t="s">
        <v>146</v>
      </c>
      <c r="AT263" s="150" t="s">
        <v>143</v>
      </c>
      <c r="AU263" s="150" t="s">
        <v>147</v>
      </c>
      <c r="AY263" s="14" t="s">
        <v>140</v>
      </c>
      <c r="BE263" s="151">
        <f t="shared" si="44"/>
        <v>0</v>
      </c>
      <c r="BF263" s="151">
        <f t="shared" si="45"/>
        <v>0</v>
      </c>
      <c r="BG263" s="151">
        <f t="shared" si="46"/>
        <v>0</v>
      </c>
      <c r="BH263" s="151">
        <f t="shared" si="47"/>
        <v>0</v>
      </c>
      <c r="BI263" s="151">
        <f t="shared" si="48"/>
        <v>0</v>
      </c>
      <c r="BJ263" s="14" t="s">
        <v>147</v>
      </c>
      <c r="BK263" s="151">
        <f t="shared" si="49"/>
        <v>0</v>
      </c>
      <c r="BL263" s="14" t="s">
        <v>146</v>
      </c>
      <c r="BM263" s="150" t="s">
        <v>424</v>
      </c>
    </row>
    <row r="264" spans="1:65" s="2" customFormat="1" ht="24.2" customHeight="1" x14ac:dyDescent="0.2">
      <c r="A264" s="29"/>
      <c r="B264" s="142"/>
      <c r="C264" s="173" t="s">
        <v>556</v>
      </c>
      <c r="D264" s="173" t="s">
        <v>143</v>
      </c>
      <c r="E264" s="174" t="s">
        <v>426</v>
      </c>
      <c r="F264" s="175" t="s">
        <v>427</v>
      </c>
      <c r="G264" s="176" t="s">
        <v>151</v>
      </c>
      <c r="H264" s="177">
        <v>67.393000000000001</v>
      </c>
      <c r="I264" s="143"/>
      <c r="J264" s="144">
        <f t="shared" si="40"/>
        <v>0</v>
      </c>
      <c r="K264" s="145"/>
      <c r="L264" s="30"/>
      <c r="M264" s="146" t="s">
        <v>1</v>
      </c>
      <c r="N264" s="147" t="s">
        <v>40</v>
      </c>
      <c r="O264" s="55"/>
      <c r="P264" s="148">
        <f t="shared" si="41"/>
        <v>0</v>
      </c>
      <c r="Q264" s="148">
        <v>0</v>
      </c>
      <c r="R264" s="148">
        <f t="shared" si="42"/>
        <v>0</v>
      </c>
      <c r="S264" s="148">
        <v>0</v>
      </c>
      <c r="T264" s="149">
        <f t="shared" si="4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0" t="s">
        <v>146</v>
      </c>
      <c r="AT264" s="150" t="s">
        <v>143</v>
      </c>
      <c r="AU264" s="150" t="s">
        <v>147</v>
      </c>
      <c r="AY264" s="14" t="s">
        <v>140</v>
      </c>
      <c r="BE264" s="151">
        <f t="shared" si="44"/>
        <v>0</v>
      </c>
      <c r="BF264" s="151">
        <f t="shared" si="45"/>
        <v>0</v>
      </c>
      <c r="BG264" s="151">
        <f t="shared" si="46"/>
        <v>0</v>
      </c>
      <c r="BH264" s="151">
        <f t="shared" si="47"/>
        <v>0</v>
      </c>
      <c r="BI264" s="151">
        <f t="shared" si="48"/>
        <v>0</v>
      </c>
      <c r="BJ264" s="14" t="s">
        <v>147</v>
      </c>
      <c r="BK264" s="151">
        <f t="shared" si="49"/>
        <v>0</v>
      </c>
      <c r="BL264" s="14" t="s">
        <v>146</v>
      </c>
      <c r="BM264" s="150" t="s">
        <v>428</v>
      </c>
    </row>
    <row r="265" spans="1:65" s="12" customFormat="1" ht="22.9" customHeight="1" x14ac:dyDescent="0.2">
      <c r="B265" s="130"/>
      <c r="C265" s="183"/>
      <c r="D265" s="184" t="s">
        <v>73</v>
      </c>
      <c r="E265" s="185" t="s">
        <v>429</v>
      </c>
      <c r="F265" s="185" t="s">
        <v>430</v>
      </c>
      <c r="G265" s="183"/>
      <c r="H265" s="183"/>
      <c r="I265" s="133"/>
      <c r="J265" s="141">
        <f>BK265</f>
        <v>0</v>
      </c>
      <c r="L265" s="130"/>
      <c r="M265" s="134"/>
      <c r="N265" s="135"/>
      <c r="O265" s="135"/>
      <c r="P265" s="136">
        <f>SUM(P266:P267)</f>
        <v>0</v>
      </c>
      <c r="Q265" s="135"/>
      <c r="R265" s="136">
        <f>SUM(R266:R267)</f>
        <v>0</v>
      </c>
      <c r="S265" s="135"/>
      <c r="T265" s="137">
        <f>SUM(T266:T267)</f>
        <v>0</v>
      </c>
      <c r="AR265" s="131" t="s">
        <v>80</v>
      </c>
      <c r="AT265" s="138" t="s">
        <v>73</v>
      </c>
      <c r="AU265" s="138" t="s">
        <v>80</v>
      </c>
      <c r="AY265" s="131" t="s">
        <v>140</v>
      </c>
      <c r="BK265" s="139">
        <f>SUM(BK266:BK267)</f>
        <v>0</v>
      </c>
    </row>
    <row r="266" spans="1:65" s="2" customFormat="1" ht="24.2" customHeight="1" x14ac:dyDescent="0.2">
      <c r="A266" s="29"/>
      <c r="B266" s="142"/>
      <c r="C266" s="173" t="s">
        <v>560</v>
      </c>
      <c r="D266" s="173" t="s">
        <v>143</v>
      </c>
      <c r="E266" s="174" t="s">
        <v>432</v>
      </c>
      <c r="F266" s="175" t="s">
        <v>433</v>
      </c>
      <c r="G266" s="176" t="s">
        <v>151</v>
      </c>
      <c r="H266" s="177">
        <v>51.661999999999999</v>
      </c>
      <c r="I266" s="143"/>
      <c r="J266" s="144">
        <f>ROUND(I266*H266,2)</f>
        <v>0</v>
      </c>
      <c r="K266" s="145"/>
      <c r="L266" s="30"/>
      <c r="M266" s="146" t="s">
        <v>1</v>
      </c>
      <c r="N266" s="147" t="s">
        <v>40</v>
      </c>
      <c r="O266" s="55"/>
      <c r="P266" s="148">
        <f>O266*H266</f>
        <v>0</v>
      </c>
      <c r="Q266" s="148">
        <v>0</v>
      </c>
      <c r="R266" s="148">
        <f>Q266*H266</f>
        <v>0</v>
      </c>
      <c r="S266" s="148">
        <v>0</v>
      </c>
      <c r="T266" s="149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0" t="s">
        <v>146</v>
      </c>
      <c r="AT266" s="150" t="s">
        <v>143</v>
      </c>
      <c r="AU266" s="150" t="s">
        <v>147</v>
      </c>
      <c r="AY266" s="14" t="s">
        <v>140</v>
      </c>
      <c r="BE266" s="151">
        <f>IF(N266="základná",J266,0)</f>
        <v>0</v>
      </c>
      <c r="BF266" s="151">
        <f>IF(N266="znížená",J266,0)</f>
        <v>0</v>
      </c>
      <c r="BG266" s="151">
        <f>IF(N266="zákl. prenesená",J266,0)</f>
        <v>0</v>
      </c>
      <c r="BH266" s="151">
        <f>IF(N266="zníž. prenesená",J266,0)</f>
        <v>0</v>
      </c>
      <c r="BI266" s="151">
        <f>IF(N266="nulová",J266,0)</f>
        <v>0</v>
      </c>
      <c r="BJ266" s="14" t="s">
        <v>147</v>
      </c>
      <c r="BK266" s="151">
        <f>ROUND(I266*H266,2)</f>
        <v>0</v>
      </c>
      <c r="BL266" s="14" t="s">
        <v>146</v>
      </c>
      <c r="BM266" s="150" t="s">
        <v>434</v>
      </c>
    </row>
    <row r="267" spans="1:65" s="2" customFormat="1" ht="49.15" customHeight="1" x14ac:dyDescent="0.2">
      <c r="A267" s="29"/>
      <c r="B267" s="142"/>
      <c r="C267" s="173" t="s">
        <v>564</v>
      </c>
      <c r="D267" s="173" t="s">
        <v>143</v>
      </c>
      <c r="E267" s="174" t="s">
        <v>436</v>
      </c>
      <c r="F267" s="175" t="s">
        <v>437</v>
      </c>
      <c r="G267" s="176" t="s">
        <v>151</v>
      </c>
      <c r="H267" s="177">
        <v>51.661999999999999</v>
      </c>
      <c r="I267" s="143"/>
      <c r="J267" s="144">
        <f>ROUND(I267*H267,2)</f>
        <v>0</v>
      </c>
      <c r="K267" s="145"/>
      <c r="L267" s="30"/>
      <c r="M267" s="146" t="s">
        <v>1</v>
      </c>
      <c r="N267" s="147" t="s">
        <v>40</v>
      </c>
      <c r="O267" s="55"/>
      <c r="P267" s="148">
        <f>O267*H267</f>
        <v>0</v>
      </c>
      <c r="Q267" s="148">
        <v>0</v>
      </c>
      <c r="R267" s="148">
        <f>Q267*H267</f>
        <v>0</v>
      </c>
      <c r="S267" s="148">
        <v>0</v>
      </c>
      <c r="T267" s="149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0" t="s">
        <v>146</v>
      </c>
      <c r="AT267" s="150" t="s">
        <v>143</v>
      </c>
      <c r="AU267" s="150" t="s">
        <v>147</v>
      </c>
      <c r="AY267" s="14" t="s">
        <v>140</v>
      </c>
      <c r="BE267" s="151">
        <f>IF(N267="základná",J267,0)</f>
        <v>0</v>
      </c>
      <c r="BF267" s="151">
        <f>IF(N267="znížená",J267,0)</f>
        <v>0</v>
      </c>
      <c r="BG267" s="151">
        <f>IF(N267="zákl. prenesená",J267,0)</f>
        <v>0</v>
      </c>
      <c r="BH267" s="151">
        <f>IF(N267="zníž. prenesená",J267,0)</f>
        <v>0</v>
      </c>
      <c r="BI267" s="151">
        <f>IF(N267="nulová",J267,0)</f>
        <v>0</v>
      </c>
      <c r="BJ267" s="14" t="s">
        <v>147</v>
      </c>
      <c r="BK267" s="151">
        <f>ROUND(I267*H267,2)</f>
        <v>0</v>
      </c>
      <c r="BL267" s="14" t="s">
        <v>146</v>
      </c>
      <c r="BM267" s="150" t="s">
        <v>438</v>
      </c>
    </row>
    <row r="268" spans="1:65" s="12" customFormat="1" ht="25.9" customHeight="1" x14ac:dyDescent="0.2">
      <c r="B268" s="130"/>
      <c r="C268" s="183"/>
      <c r="D268" s="184" t="s">
        <v>73</v>
      </c>
      <c r="E268" s="186" t="s">
        <v>439</v>
      </c>
      <c r="F268" s="186" t="s">
        <v>440</v>
      </c>
      <c r="G268" s="183"/>
      <c r="H268" s="183"/>
      <c r="I268" s="133"/>
      <c r="J268" s="118">
        <f>BK268</f>
        <v>0</v>
      </c>
      <c r="L268" s="130"/>
      <c r="M268" s="134"/>
      <c r="N268" s="135"/>
      <c r="O268" s="135"/>
      <c r="P268" s="136">
        <f>P269+P280+P301+P327+P366+P390+P409+P417+P428+P445+P453+P455+P462+P469+P506+P513+P524+P533+P538</f>
        <v>0</v>
      </c>
      <c r="Q268" s="135"/>
      <c r="R268" s="136">
        <f>R269+R280+R301+R327+R366+R390+R409+R417+R428+R445+R453+R455+R462+R469+R506+R513+R524+R533+R538</f>
        <v>15.27056368</v>
      </c>
      <c r="S268" s="135"/>
      <c r="T268" s="137">
        <f>T269+T280+T301+T327+T366+T390+T409+T417+T428+T445+T453+T455+T462+T469+T506+T513+T524+T533+T538</f>
        <v>2.8237104800000008</v>
      </c>
      <c r="AR268" s="131" t="s">
        <v>147</v>
      </c>
      <c r="AT268" s="138" t="s">
        <v>73</v>
      </c>
      <c r="AU268" s="138" t="s">
        <v>74</v>
      </c>
      <c r="AY268" s="131" t="s">
        <v>140</v>
      </c>
      <c r="BK268" s="139">
        <f>BK269+BK280+BK301+BK327+BK366+BK390+BK409+BK417+BK428+BK445+BK453+BK455+BK462+BK469+BK506+BK513+BK524+BK533+BK538</f>
        <v>0</v>
      </c>
    </row>
    <row r="269" spans="1:65" s="12" customFormat="1" ht="22.9" customHeight="1" x14ac:dyDescent="0.2">
      <c r="B269" s="130"/>
      <c r="C269" s="183"/>
      <c r="D269" s="184" t="s">
        <v>73</v>
      </c>
      <c r="E269" s="185" t="s">
        <v>441</v>
      </c>
      <c r="F269" s="185" t="s">
        <v>442</v>
      </c>
      <c r="G269" s="183"/>
      <c r="H269" s="183"/>
      <c r="I269" s="133"/>
      <c r="J269" s="141">
        <f>BK269</f>
        <v>0</v>
      </c>
      <c r="L269" s="130"/>
      <c r="M269" s="134"/>
      <c r="N269" s="135"/>
      <c r="O269" s="135"/>
      <c r="P269" s="136">
        <f>SUM(P270:P279)</f>
        <v>0</v>
      </c>
      <c r="Q269" s="135"/>
      <c r="R269" s="136">
        <f>SUM(R270:R279)</f>
        <v>1.9121387999999997</v>
      </c>
      <c r="S269" s="135"/>
      <c r="T269" s="137">
        <f>SUM(T270:T279)</f>
        <v>0</v>
      </c>
      <c r="AR269" s="131" t="s">
        <v>147</v>
      </c>
      <c r="AT269" s="138" t="s">
        <v>73</v>
      </c>
      <c r="AU269" s="138" t="s">
        <v>80</v>
      </c>
      <c r="AY269" s="131" t="s">
        <v>140</v>
      </c>
      <c r="BK269" s="139">
        <f>SUM(BK270:BK279)</f>
        <v>0</v>
      </c>
    </row>
    <row r="270" spans="1:65" s="2" customFormat="1" ht="24.2" customHeight="1" x14ac:dyDescent="0.2">
      <c r="A270" s="29"/>
      <c r="B270" s="142"/>
      <c r="C270" s="173" t="s">
        <v>568</v>
      </c>
      <c r="D270" s="173" t="s">
        <v>143</v>
      </c>
      <c r="E270" s="174" t="s">
        <v>1441</v>
      </c>
      <c r="F270" s="175" t="s">
        <v>1442</v>
      </c>
      <c r="G270" s="176" t="s">
        <v>155</v>
      </c>
      <c r="H270" s="177">
        <v>6.85</v>
      </c>
      <c r="I270" s="143"/>
      <c r="J270" s="144">
        <f t="shared" ref="J270:J279" si="50">ROUND(I270*H270,2)</f>
        <v>0</v>
      </c>
      <c r="K270" s="145"/>
      <c r="L270" s="30"/>
      <c r="M270" s="146" t="s">
        <v>1</v>
      </c>
      <c r="N270" s="147" t="s">
        <v>40</v>
      </c>
      <c r="O270" s="55"/>
      <c r="P270" s="148">
        <f t="shared" ref="P270:P279" si="51">O270*H270</f>
        <v>0</v>
      </c>
      <c r="Q270" s="148">
        <v>0</v>
      </c>
      <c r="R270" s="148">
        <f t="shared" ref="R270:R279" si="52">Q270*H270</f>
        <v>0</v>
      </c>
      <c r="S270" s="148">
        <v>0</v>
      </c>
      <c r="T270" s="149">
        <f t="shared" ref="T270:T279" si="53">S270*H270</f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0" t="s">
        <v>200</v>
      </c>
      <c r="AT270" s="150" t="s">
        <v>143</v>
      </c>
      <c r="AU270" s="150" t="s">
        <v>147</v>
      </c>
      <c r="AY270" s="14" t="s">
        <v>140</v>
      </c>
      <c r="BE270" s="151">
        <f t="shared" ref="BE270:BE279" si="54">IF(N270="základná",J270,0)</f>
        <v>0</v>
      </c>
      <c r="BF270" s="151">
        <f t="shared" ref="BF270:BF279" si="55">IF(N270="znížená",J270,0)</f>
        <v>0</v>
      </c>
      <c r="BG270" s="151">
        <f t="shared" ref="BG270:BG279" si="56">IF(N270="zákl. prenesená",J270,0)</f>
        <v>0</v>
      </c>
      <c r="BH270" s="151">
        <f t="shared" ref="BH270:BH279" si="57">IF(N270="zníž. prenesená",J270,0)</f>
        <v>0</v>
      </c>
      <c r="BI270" s="151">
        <f t="shared" ref="BI270:BI279" si="58">IF(N270="nulová",J270,0)</f>
        <v>0</v>
      </c>
      <c r="BJ270" s="14" t="s">
        <v>147</v>
      </c>
      <c r="BK270" s="151">
        <f t="shared" ref="BK270:BK279" si="59">ROUND(I270*H270,2)</f>
        <v>0</v>
      </c>
      <c r="BL270" s="14" t="s">
        <v>200</v>
      </c>
      <c r="BM270" s="150" t="s">
        <v>1443</v>
      </c>
    </row>
    <row r="271" spans="1:65" s="2" customFormat="1" ht="28.5" customHeight="1" x14ac:dyDescent="0.2">
      <c r="A271" s="29"/>
      <c r="B271" s="142"/>
      <c r="C271" s="178" t="s">
        <v>572</v>
      </c>
      <c r="D271" s="178" t="s">
        <v>268</v>
      </c>
      <c r="E271" s="179" t="s">
        <v>1444</v>
      </c>
      <c r="F271" s="180" t="s">
        <v>1445</v>
      </c>
      <c r="G271" s="181" t="s">
        <v>151</v>
      </c>
      <c r="H271" s="182">
        <v>2E-3</v>
      </c>
      <c r="I271" s="152"/>
      <c r="J271" s="153">
        <f t="shared" si="50"/>
        <v>0</v>
      </c>
      <c r="K271" s="154"/>
      <c r="L271" s="155"/>
      <c r="M271" s="156" t="s">
        <v>1</v>
      </c>
      <c r="N271" s="157" t="s">
        <v>40</v>
      </c>
      <c r="O271" s="55"/>
      <c r="P271" s="148">
        <f t="shared" si="51"/>
        <v>0</v>
      </c>
      <c r="Q271" s="148">
        <v>1</v>
      </c>
      <c r="R271" s="148">
        <f t="shared" si="52"/>
        <v>2E-3</v>
      </c>
      <c r="S271" s="148">
        <v>0</v>
      </c>
      <c r="T271" s="149">
        <f t="shared" si="5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0" t="s">
        <v>263</v>
      </c>
      <c r="AT271" s="150" t="s">
        <v>268</v>
      </c>
      <c r="AU271" s="150" t="s">
        <v>147</v>
      </c>
      <c r="AY271" s="14" t="s">
        <v>140</v>
      </c>
      <c r="BE271" s="151">
        <f t="shared" si="54"/>
        <v>0</v>
      </c>
      <c r="BF271" s="151">
        <f t="shared" si="55"/>
        <v>0</v>
      </c>
      <c r="BG271" s="151">
        <f t="shared" si="56"/>
        <v>0</v>
      </c>
      <c r="BH271" s="151">
        <f t="shared" si="57"/>
        <v>0</v>
      </c>
      <c r="BI271" s="151">
        <f t="shared" si="58"/>
        <v>0</v>
      </c>
      <c r="BJ271" s="14" t="s">
        <v>147</v>
      </c>
      <c r="BK271" s="151">
        <f t="shared" si="59"/>
        <v>0</v>
      </c>
      <c r="BL271" s="14" t="s">
        <v>200</v>
      </c>
      <c r="BM271" s="150" t="s">
        <v>1446</v>
      </c>
    </row>
    <row r="272" spans="1:65" s="2" customFormat="1" ht="24.2" customHeight="1" x14ac:dyDescent="0.2">
      <c r="A272" s="29"/>
      <c r="B272" s="142"/>
      <c r="C272" s="173" t="s">
        <v>574</v>
      </c>
      <c r="D272" s="173" t="s">
        <v>143</v>
      </c>
      <c r="E272" s="174" t="s">
        <v>1447</v>
      </c>
      <c r="F272" s="175" t="s">
        <v>1448</v>
      </c>
      <c r="G272" s="176" t="s">
        <v>155</v>
      </c>
      <c r="H272" s="177">
        <v>13.7</v>
      </c>
      <c r="I272" s="143"/>
      <c r="J272" s="144">
        <f t="shared" si="50"/>
        <v>0</v>
      </c>
      <c r="K272" s="145"/>
      <c r="L272" s="30"/>
      <c r="M272" s="146" t="s">
        <v>1</v>
      </c>
      <c r="N272" s="147" t="s">
        <v>40</v>
      </c>
      <c r="O272" s="55"/>
      <c r="P272" s="148">
        <f t="shared" si="51"/>
        <v>0</v>
      </c>
      <c r="Q272" s="148">
        <v>5.4000000000000001E-4</v>
      </c>
      <c r="R272" s="148">
        <f t="shared" si="52"/>
        <v>7.3980000000000001E-3</v>
      </c>
      <c r="S272" s="148">
        <v>0</v>
      </c>
      <c r="T272" s="149">
        <f t="shared" si="5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0" t="s">
        <v>200</v>
      </c>
      <c r="AT272" s="150" t="s">
        <v>143</v>
      </c>
      <c r="AU272" s="150" t="s">
        <v>147</v>
      </c>
      <c r="AY272" s="14" t="s">
        <v>140</v>
      </c>
      <c r="BE272" s="151">
        <f t="shared" si="54"/>
        <v>0</v>
      </c>
      <c r="BF272" s="151">
        <f t="shared" si="55"/>
        <v>0</v>
      </c>
      <c r="BG272" s="151">
        <f t="shared" si="56"/>
        <v>0</v>
      </c>
      <c r="BH272" s="151">
        <f t="shared" si="57"/>
        <v>0</v>
      </c>
      <c r="BI272" s="151">
        <f t="shared" si="58"/>
        <v>0</v>
      </c>
      <c r="BJ272" s="14" t="s">
        <v>147</v>
      </c>
      <c r="BK272" s="151">
        <f t="shared" si="59"/>
        <v>0</v>
      </c>
      <c r="BL272" s="14" t="s">
        <v>200</v>
      </c>
      <c r="BM272" s="150" t="s">
        <v>1449</v>
      </c>
    </row>
    <row r="273" spans="1:65" s="2" customFormat="1" ht="49.15" customHeight="1" x14ac:dyDescent="0.2">
      <c r="A273" s="29"/>
      <c r="B273" s="142"/>
      <c r="C273" s="178" t="s">
        <v>578</v>
      </c>
      <c r="D273" s="178" t="s">
        <v>268</v>
      </c>
      <c r="E273" s="179" t="s">
        <v>1450</v>
      </c>
      <c r="F273" s="180" t="s">
        <v>1451</v>
      </c>
      <c r="G273" s="181" t="s">
        <v>155</v>
      </c>
      <c r="H273" s="182">
        <v>8.2200000000000006</v>
      </c>
      <c r="I273" s="152"/>
      <c r="J273" s="153">
        <f t="shared" si="50"/>
        <v>0</v>
      </c>
      <c r="K273" s="154"/>
      <c r="L273" s="155"/>
      <c r="M273" s="156" t="s">
        <v>1</v>
      </c>
      <c r="N273" s="157" t="s">
        <v>40</v>
      </c>
      <c r="O273" s="55"/>
      <c r="P273" s="148">
        <f t="shared" si="51"/>
        <v>0</v>
      </c>
      <c r="Q273" s="148">
        <v>5.13E-3</v>
      </c>
      <c r="R273" s="148">
        <f t="shared" si="52"/>
        <v>4.2168600000000001E-2</v>
      </c>
      <c r="S273" s="148">
        <v>0</v>
      </c>
      <c r="T273" s="149">
        <f t="shared" si="5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0" t="s">
        <v>263</v>
      </c>
      <c r="AT273" s="150" t="s">
        <v>268</v>
      </c>
      <c r="AU273" s="150" t="s">
        <v>147</v>
      </c>
      <c r="AY273" s="14" t="s">
        <v>140</v>
      </c>
      <c r="BE273" s="151">
        <f t="shared" si="54"/>
        <v>0</v>
      </c>
      <c r="BF273" s="151">
        <f t="shared" si="55"/>
        <v>0</v>
      </c>
      <c r="BG273" s="151">
        <f t="shared" si="56"/>
        <v>0</v>
      </c>
      <c r="BH273" s="151">
        <f t="shared" si="57"/>
        <v>0</v>
      </c>
      <c r="BI273" s="151">
        <f t="shared" si="58"/>
        <v>0</v>
      </c>
      <c r="BJ273" s="14" t="s">
        <v>147</v>
      </c>
      <c r="BK273" s="151">
        <f t="shared" si="59"/>
        <v>0</v>
      </c>
      <c r="BL273" s="14" t="s">
        <v>200</v>
      </c>
      <c r="BM273" s="150" t="s">
        <v>1452</v>
      </c>
    </row>
    <row r="274" spans="1:65" s="2" customFormat="1" ht="37.9" customHeight="1" x14ac:dyDescent="0.2">
      <c r="A274" s="29"/>
      <c r="B274" s="142"/>
      <c r="C274" s="178" t="s">
        <v>580</v>
      </c>
      <c r="D274" s="178" t="s">
        <v>268</v>
      </c>
      <c r="E274" s="179" t="s">
        <v>1453</v>
      </c>
      <c r="F274" s="180" t="s">
        <v>1454</v>
      </c>
      <c r="G274" s="181" t="s">
        <v>155</v>
      </c>
      <c r="H274" s="182">
        <v>8.2200000000000006</v>
      </c>
      <c r="I274" s="152"/>
      <c r="J274" s="153">
        <f t="shared" si="50"/>
        <v>0</v>
      </c>
      <c r="K274" s="154"/>
      <c r="L274" s="155"/>
      <c r="M274" s="156" t="s">
        <v>1</v>
      </c>
      <c r="N274" s="157" t="s">
        <v>40</v>
      </c>
      <c r="O274" s="55"/>
      <c r="P274" s="148">
        <f t="shared" si="51"/>
        <v>0</v>
      </c>
      <c r="Q274" s="148">
        <v>4.4999999999999997E-3</v>
      </c>
      <c r="R274" s="148">
        <f t="shared" si="52"/>
        <v>3.6990000000000002E-2</v>
      </c>
      <c r="S274" s="148">
        <v>0</v>
      </c>
      <c r="T274" s="149">
        <f t="shared" si="5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0" t="s">
        <v>263</v>
      </c>
      <c r="AT274" s="150" t="s">
        <v>268</v>
      </c>
      <c r="AU274" s="150" t="s">
        <v>147</v>
      </c>
      <c r="AY274" s="14" t="s">
        <v>140</v>
      </c>
      <c r="BE274" s="151">
        <f t="shared" si="54"/>
        <v>0</v>
      </c>
      <c r="BF274" s="151">
        <f t="shared" si="55"/>
        <v>0</v>
      </c>
      <c r="BG274" s="151">
        <f t="shared" si="56"/>
        <v>0</v>
      </c>
      <c r="BH274" s="151">
        <f t="shared" si="57"/>
        <v>0</v>
      </c>
      <c r="BI274" s="151">
        <f t="shared" si="58"/>
        <v>0</v>
      </c>
      <c r="BJ274" s="14" t="s">
        <v>147</v>
      </c>
      <c r="BK274" s="151">
        <f t="shared" si="59"/>
        <v>0</v>
      </c>
      <c r="BL274" s="14" t="s">
        <v>200</v>
      </c>
      <c r="BM274" s="150" t="s">
        <v>1455</v>
      </c>
    </row>
    <row r="275" spans="1:65" s="2" customFormat="1" ht="24.2" customHeight="1" x14ac:dyDescent="0.2">
      <c r="A275" s="29"/>
      <c r="B275" s="142"/>
      <c r="C275" s="173" t="s">
        <v>582</v>
      </c>
      <c r="D275" s="173" t="s">
        <v>143</v>
      </c>
      <c r="E275" s="174" t="s">
        <v>444</v>
      </c>
      <c r="F275" s="175" t="s">
        <v>445</v>
      </c>
      <c r="G275" s="176" t="s">
        <v>155</v>
      </c>
      <c r="H275" s="177">
        <v>71.930000000000007</v>
      </c>
      <c r="I275" s="143"/>
      <c r="J275" s="144">
        <f t="shared" si="50"/>
        <v>0</v>
      </c>
      <c r="K275" s="145"/>
      <c r="L275" s="30"/>
      <c r="M275" s="146" t="s">
        <v>1</v>
      </c>
      <c r="N275" s="147" t="s">
        <v>40</v>
      </c>
      <c r="O275" s="55"/>
      <c r="P275" s="148">
        <f t="shared" si="51"/>
        <v>0</v>
      </c>
      <c r="Q275" s="148">
        <v>2.0999999999999999E-3</v>
      </c>
      <c r="R275" s="148">
        <f t="shared" si="52"/>
        <v>0.15105299999999999</v>
      </c>
      <c r="S275" s="148">
        <v>0</v>
      </c>
      <c r="T275" s="149">
        <f t="shared" si="5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0" t="s">
        <v>200</v>
      </c>
      <c r="AT275" s="150" t="s">
        <v>143</v>
      </c>
      <c r="AU275" s="150" t="s">
        <v>147</v>
      </c>
      <c r="AY275" s="14" t="s">
        <v>140</v>
      </c>
      <c r="BE275" s="151">
        <f t="shared" si="54"/>
        <v>0</v>
      </c>
      <c r="BF275" s="151">
        <f t="shared" si="55"/>
        <v>0</v>
      </c>
      <c r="BG275" s="151">
        <f t="shared" si="56"/>
        <v>0</v>
      </c>
      <c r="BH275" s="151">
        <f t="shared" si="57"/>
        <v>0</v>
      </c>
      <c r="BI275" s="151">
        <f t="shared" si="58"/>
        <v>0</v>
      </c>
      <c r="BJ275" s="14" t="s">
        <v>147</v>
      </c>
      <c r="BK275" s="151">
        <f t="shared" si="59"/>
        <v>0</v>
      </c>
      <c r="BL275" s="14" t="s">
        <v>200</v>
      </c>
      <c r="BM275" s="150" t="s">
        <v>446</v>
      </c>
    </row>
    <row r="276" spans="1:65" s="2" customFormat="1" ht="49.15" customHeight="1" x14ac:dyDescent="0.2">
      <c r="A276" s="29"/>
      <c r="B276" s="142"/>
      <c r="C276" s="178" t="s">
        <v>586</v>
      </c>
      <c r="D276" s="178" t="s">
        <v>268</v>
      </c>
      <c r="E276" s="179" t="s">
        <v>448</v>
      </c>
      <c r="F276" s="180" t="s">
        <v>449</v>
      </c>
      <c r="G276" s="181" t="s">
        <v>163</v>
      </c>
      <c r="H276" s="182">
        <v>176.44200000000001</v>
      </c>
      <c r="I276" s="152"/>
      <c r="J276" s="153">
        <f t="shared" si="50"/>
        <v>0</v>
      </c>
      <c r="K276" s="154"/>
      <c r="L276" s="155"/>
      <c r="M276" s="156" t="s">
        <v>1</v>
      </c>
      <c r="N276" s="157" t="s">
        <v>40</v>
      </c>
      <c r="O276" s="55"/>
      <c r="P276" s="148">
        <f t="shared" si="51"/>
        <v>0</v>
      </c>
      <c r="Q276" s="148">
        <v>1E-4</v>
      </c>
      <c r="R276" s="148">
        <f t="shared" si="52"/>
        <v>1.7644200000000002E-2</v>
      </c>
      <c r="S276" s="148">
        <v>0</v>
      </c>
      <c r="T276" s="149">
        <f t="shared" si="5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0" t="s">
        <v>263</v>
      </c>
      <c r="AT276" s="150" t="s">
        <v>268</v>
      </c>
      <c r="AU276" s="150" t="s">
        <v>147</v>
      </c>
      <c r="AY276" s="14" t="s">
        <v>140</v>
      </c>
      <c r="BE276" s="151">
        <f t="shared" si="54"/>
        <v>0</v>
      </c>
      <c r="BF276" s="151">
        <f t="shared" si="55"/>
        <v>0</v>
      </c>
      <c r="BG276" s="151">
        <f t="shared" si="56"/>
        <v>0</v>
      </c>
      <c r="BH276" s="151">
        <f t="shared" si="57"/>
        <v>0</v>
      </c>
      <c r="BI276" s="151">
        <f t="shared" si="58"/>
        <v>0</v>
      </c>
      <c r="BJ276" s="14" t="s">
        <v>147</v>
      </c>
      <c r="BK276" s="151">
        <f t="shared" si="59"/>
        <v>0</v>
      </c>
      <c r="BL276" s="14" t="s">
        <v>200</v>
      </c>
      <c r="BM276" s="150" t="s">
        <v>450</v>
      </c>
    </row>
    <row r="277" spans="1:65" s="2" customFormat="1" ht="14.45" customHeight="1" x14ac:dyDescent="0.2">
      <c r="A277" s="29"/>
      <c r="B277" s="142"/>
      <c r="C277" s="173" t="s">
        <v>588</v>
      </c>
      <c r="D277" s="173" t="s">
        <v>143</v>
      </c>
      <c r="E277" s="174" t="s">
        <v>452</v>
      </c>
      <c r="F277" s="175" t="s">
        <v>1456</v>
      </c>
      <c r="G277" s="176" t="s">
        <v>155</v>
      </c>
      <c r="H277" s="177">
        <v>413.71</v>
      </c>
      <c r="I277" s="143"/>
      <c r="J277" s="144">
        <f t="shared" si="50"/>
        <v>0</v>
      </c>
      <c r="K277" s="145"/>
      <c r="L277" s="30"/>
      <c r="M277" s="146" t="s">
        <v>1</v>
      </c>
      <c r="N277" s="147" t="s">
        <v>40</v>
      </c>
      <c r="O277" s="55"/>
      <c r="P277" s="148">
        <f t="shared" si="51"/>
        <v>0</v>
      </c>
      <c r="Q277" s="148">
        <v>2.0999999999999999E-3</v>
      </c>
      <c r="R277" s="148">
        <f t="shared" si="52"/>
        <v>0.86879099999999987</v>
      </c>
      <c r="S277" s="148">
        <v>0</v>
      </c>
      <c r="T277" s="149">
        <f t="shared" si="5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0" t="s">
        <v>200</v>
      </c>
      <c r="AT277" s="150" t="s">
        <v>143</v>
      </c>
      <c r="AU277" s="150" t="s">
        <v>147</v>
      </c>
      <c r="AY277" s="14" t="s">
        <v>140</v>
      </c>
      <c r="BE277" s="151">
        <f t="shared" si="54"/>
        <v>0</v>
      </c>
      <c r="BF277" s="151">
        <f t="shared" si="55"/>
        <v>0</v>
      </c>
      <c r="BG277" s="151">
        <f t="shared" si="56"/>
        <v>0</v>
      </c>
      <c r="BH277" s="151">
        <f t="shared" si="57"/>
        <v>0</v>
      </c>
      <c r="BI277" s="151">
        <f t="shared" si="58"/>
        <v>0</v>
      </c>
      <c r="BJ277" s="14" t="s">
        <v>147</v>
      </c>
      <c r="BK277" s="151">
        <f t="shared" si="59"/>
        <v>0</v>
      </c>
      <c r="BL277" s="14" t="s">
        <v>200</v>
      </c>
      <c r="BM277" s="150" t="s">
        <v>454</v>
      </c>
    </row>
    <row r="278" spans="1:65" s="2" customFormat="1" ht="24.2" customHeight="1" x14ac:dyDescent="0.2">
      <c r="A278" s="29"/>
      <c r="B278" s="142"/>
      <c r="C278" s="173" t="s">
        <v>590</v>
      </c>
      <c r="D278" s="173" t="s">
        <v>143</v>
      </c>
      <c r="E278" s="174" t="s">
        <v>456</v>
      </c>
      <c r="F278" s="175" t="s">
        <v>457</v>
      </c>
      <c r="G278" s="176" t="s">
        <v>155</v>
      </c>
      <c r="H278" s="177">
        <v>341.78</v>
      </c>
      <c r="I278" s="143"/>
      <c r="J278" s="144">
        <f t="shared" si="50"/>
        <v>0</v>
      </c>
      <c r="K278" s="145"/>
      <c r="L278" s="30"/>
      <c r="M278" s="146" t="s">
        <v>1</v>
      </c>
      <c r="N278" s="147" t="s">
        <v>40</v>
      </c>
      <c r="O278" s="55"/>
      <c r="P278" s="148">
        <f t="shared" si="51"/>
        <v>0</v>
      </c>
      <c r="Q278" s="148">
        <v>2.3E-3</v>
      </c>
      <c r="R278" s="148">
        <f t="shared" si="52"/>
        <v>0.78609399999999996</v>
      </c>
      <c r="S278" s="148">
        <v>0</v>
      </c>
      <c r="T278" s="149">
        <f t="shared" si="5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0" t="s">
        <v>200</v>
      </c>
      <c r="AT278" s="150" t="s">
        <v>143</v>
      </c>
      <c r="AU278" s="150" t="s">
        <v>147</v>
      </c>
      <c r="AY278" s="14" t="s">
        <v>140</v>
      </c>
      <c r="BE278" s="151">
        <f t="shared" si="54"/>
        <v>0</v>
      </c>
      <c r="BF278" s="151">
        <f t="shared" si="55"/>
        <v>0</v>
      </c>
      <c r="BG278" s="151">
        <f t="shared" si="56"/>
        <v>0</v>
      </c>
      <c r="BH278" s="151">
        <f t="shared" si="57"/>
        <v>0</v>
      </c>
      <c r="BI278" s="151">
        <f t="shared" si="58"/>
        <v>0</v>
      </c>
      <c r="BJ278" s="14" t="s">
        <v>147</v>
      </c>
      <c r="BK278" s="151">
        <f t="shared" si="59"/>
        <v>0</v>
      </c>
      <c r="BL278" s="14" t="s">
        <v>200</v>
      </c>
      <c r="BM278" s="150" t="s">
        <v>458</v>
      </c>
    </row>
    <row r="279" spans="1:65" s="2" customFormat="1" ht="24.2" customHeight="1" x14ac:dyDescent="0.2">
      <c r="A279" s="29"/>
      <c r="B279" s="142"/>
      <c r="C279" s="173" t="s">
        <v>596</v>
      </c>
      <c r="D279" s="173" t="s">
        <v>143</v>
      </c>
      <c r="E279" s="174" t="s">
        <v>460</v>
      </c>
      <c r="F279" s="175" t="s">
        <v>461</v>
      </c>
      <c r="G279" s="176" t="s">
        <v>462</v>
      </c>
      <c r="H279" s="158"/>
      <c r="I279" s="143"/>
      <c r="J279" s="144">
        <f t="shared" si="50"/>
        <v>0</v>
      </c>
      <c r="K279" s="145"/>
      <c r="L279" s="30"/>
      <c r="M279" s="146" t="s">
        <v>1</v>
      </c>
      <c r="N279" s="147" t="s">
        <v>40</v>
      </c>
      <c r="O279" s="55"/>
      <c r="P279" s="148">
        <f t="shared" si="51"/>
        <v>0</v>
      </c>
      <c r="Q279" s="148">
        <v>0</v>
      </c>
      <c r="R279" s="148">
        <f t="shared" si="52"/>
        <v>0</v>
      </c>
      <c r="S279" s="148">
        <v>0</v>
      </c>
      <c r="T279" s="149">
        <f t="shared" si="5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0" t="s">
        <v>200</v>
      </c>
      <c r="AT279" s="150" t="s">
        <v>143</v>
      </c>
      <c r="AU279" s="150" t="s">
        <v>147</v>
      </c>
      <c r="AY279" s="14" t="s">
        <v>140</v>
      </c>
      <c r="BE279" s="151">
        <f t="shared" si="54"/>
        <v>0</v>
      </c>
      <c r="BF279" s="151">
        <f t="shared" si="55"/>
        <v>0</v>
      </c>
      <c r="BG279" s="151">
        <f t="shared" si="56"/>
        <v>0</v>
      </c>
      <c r="BH279" s="151">
        <f t="shared" si="57"/>
        <v>0</v>
      </c>
      <c r="BI279" s="151">
        <f t="shared" si="58"/>
        <v>0</v>
      </c>
      <c r="BJ279" s="14" t="s">
        <v>147</v>
      </c>
      <c r="BK279" s="151">
        <f t="shared" si="59"/>
        <v>0</v>
      </c>
      <c r="BL279" s="14" t="s">
        <v>200</v>
      </c>
      <c r="BM279" s="150" t="s">
        <v>463</v>
      </c>
    </row>
    <row r="280" spans="1:65" s="12" customFormat="1" ht="22.9" customHeight="1" x14ac:dyDescent="0.2">
      <c r="B280" s="130"/>
      <c r="D280" s="131" t="s">
        <v>73</v>
      </c>
      <c r="E280" s="140" t="s">
        <v>464</v>
      </c>
      <c r="F280" s="140" t="s">
        <v>465</v>
      </c>
      <c r="I280" s="133"/>
      <c r="J280" s="141">
        <f>BK280</f>
        <v>0</v>
      </c>
      <c r="L280" s="130"/>
      <c r="M280" s="134"/>
      <c r="N280" s="135"/>
      <c r="O280" s="135"/>
      <c r="P280" s="136">
        <f>SUM(P281:P300)</f>
        <v>0</v>
      </c>
      <c r="Q280" s="135"/>
      <c r="R280" s="136">
        <f>SUM(R281:R300)</f>
        <v>4.0864350000000008E-2</v>
      </c>
      <c r="S280" s="135"/>
      <c r="T280" s="137">
        <f>SUM(T281:T300)</f>
        <v>1.4E-2</v>
      </c>
      <c r="AR280" s="131" t="s">
        <v>147</v>
      </c>
      <c r="AT280" s="138" t="s">
        <v>73</v>
      </c>
      <c r="AU280" s="138" t="s">
        <v>80</v>
      </c>
      <c r="AY280" s="131" t="s">
        <v>140</v>
      </c>
      <c r="BK280" s="139">
        <f>SUM(BK281:BK300)</f>
        <v>0</v>
      </c>
    </row>
    <row r="281" spans="1:65" s="2" customFormat="1" ht="24.2" customHeight="1" x14ac:dyDescent="0.2">
      <c r="A281" s="29"/>
      <c r="B281" s="142"/>
      <c r="C281" s="173" t="s">
        <v>600</v>
      </c>
      <c r="D281" s="173" t="s">
        <v>143</v>
      </c>
      <c r="E281" s="174" t="s">
        <v>1457</v>
      </c>
      <c r="F281" s="175" t="s">
        <v>1458</v>
      </c>
      <c r="G281" s="176" t="s">
        <v>155</v>
      </c>
      <c r="H281" s="177">
        <v>1</v>
      </c>
      <c r="I281" s="143"/>
      <c r="J281" s="144">
        <f t="shared" ref="J281:J300" si="60">ROUND(I281*H281,2)</f>
        <v>0</v>
      </c>
      <c r="K281" s="145"/>
      <c r="L281" s="30"/>
      <c r="M281" s="146" t="s">
        <v>1</v>
      </c>
      <c r="N281" s="147" t="s">
        <v>40</v>
      </c>
      <c r="O281" s="55"/>
      <c r="P281" s="148">
        <f t="shared" ref="P281:P300" si="61">O281*H281</f>
        <v>0</v>
      </c>
      <c r="Q281" s="148">
        <v>0</v>
      </c>
      <c r="R281" s="148">
        <f t="shared" ref="R281:R300" si="62">Q281*H281</f>
        <v>0</v>
      </c>
      <c r="S281" s="148">
        <v>1.4E-2</v>
      </c>
      <c r="T281" s="149">
        <f t="shared" ref="T281:T300" si="63">S281*H281</f>
        <v>1.4E-2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50" t="s">
        <v>200</v>
      </c>
      <c r="AT281" s="150" t="s">
        <v>143</v>
      </c>
      <c r="AU281" s="150" t="s">
        <v>147</v>
      </c>
      <c r="AY281" s="14" t="s">
        <v>140</v>
      </c>
      <c r="BE281" s="151">
        <f t="shared" ref="BE281:BE300" si="64">IF(N281="základná",J281,0)</f>
        <v>0</v>
      </c>
      <c r="BF281" s="151">
        <f t="shared" ref="BF281:BF300" si="65">IF(N281="znížená",J281,0)</f>
        <v>0</v>
      </c>
      <c r="BG281" s="151">
        <f t="shared" ref="BG281:BG300" si="66">IF(N281="zákl. prenesená",J281,0)</f>
        <v>0</v>
      </c>
      <c r="BH281" s="151">
        <f t="shared" ref="BH281:BH300" si="67">IF(N281="zníž. prenesená",J281,0)</f>
        <v>0</v>
      </c>
      <c r="BI281" s="151">
        <f t="shared" ref="BI281:BI300" si="68">IF(N281="nulová",J281,0)</f>
        <v>0</v>
      </c>
      <c r="BJ281" s="14" t="s">
        <v>147</v>
      </c>
      <c r="BK281" s="151">
        <f t="shared" ref="BK281:BK300" si="69">ROUND(I281*H281,2)</f>
        <v>0</v>
      </c>
      <c r="BL281" s="14" t="s">
        <v>200</v>
      </c>
      <c r="BM281" s="150" t="s">
        <v>1459</v>
      </c>
    </row>
    <row r="282" spans="1:65" s="2" customFormat="1" ht="24.2" customHeight="1" x14ac:dyDescent="0.2">
      <c r="A282" s="29"/>
      <c r="B282" s="142"/>
      <c r="C282" s="173" t="s">
        <v>604</v>
      </c>
      <c r="D282" s="173" t="s">
        <v>143</v>
      </c>
      <c r="E282" s="174" t="s">
        <v>467</v>
      </c>
      <c r="F282" s="175" t="s">
        <v>468</v>
      </c>
      <c r="G282" s="176" t="s">
        <v>155</v>
      </c>
      <c r="H282" s="177">
        <v>8.6300000000000008</v>
      </c>
      <c r="I282" s="143"/>
      <c r="J282" s="144">
        <f t="shared" si="60"/>
        <v>0</v>
      </c>
      <c r="K282" s="145"/>
      <c r="L282" s="30"/>
      <c r="M282" s="146" t="s">
        <v>1</v>
      </c>
      <c r="N282" s="147" t="s">
        <v>40</v>
      </c>
      <c r="O282" s="55"/>
      <c r="P282" s="148">
        <f t="shared" si="61"/>
        <v>0</v>
      </c>
      <c r="Q282" s="148">
        <v>0</v>
      </c>
      <c r="R282" s="148">
        <f t="shared" si="62"/>
        <v>0</v>
      </c>
      <c r="S282" s="148">
        <v>0</v>
      </c>
      <c r="T282" s="149">
        <f t="shared" si="6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50" t="s">
        <v>200</v>
      </c>
      <c r="AT282" s="150" t="s">
        <v>143</v>
      </c>
      <c r="AU282" s="150" t="s">
        <v>147</v>
      </c>
      <c r="AY282" s="14" t="s">
        <v>140</v>
      </c>
      <c r="BE282" s="151">
        <f t="shared" si="64"/>
        <v>0</v>
      </c>
      <c r="BF282" s="151">
        <f t="shared" si="65"/>
        <v>0</v>
      </c>
      <c r="BG282" s="151">
        <f t="shared" si="66"/>
        <v>0</v>
      </c>
      <c r="BH282" s="151">
        <f t="shared" si="67"/>
        <v>0</v>
      </c>
      <c r="BI282" s="151">
        <f t="shared" si="68"/>
        <v>0</v>
      </c>
      <c r="BJ282" s="14" t="s">
        <v>147</v>
      </c>
      <c r="BK282" s="151">
        <f t="shared" si="69"/>
        <v>0</v>
      </c>
      <c r="BL282" s="14" t="s">
        <v>200</v>
      </c>
      <c r="BM282" s="150" t="s">
        <v>1460</v>
      </c>
    </row>
    <row r="283" spans="1:65" s="2" customFormat="1" ht="14.45" customHeight="1" x14ac:dyDescent="0.2">
      <c r="A283" s="29"/>
      <c r="B283" s="142"/>
      <c r="C283" s="178" t="s">
        <v>608</v>
      </c>
      <c r="D283" s="178" t="s">
        <v>268</v>
      </c>
      <c r="E283" s="179" t="s">
        <v>470</v>
      </c>
      <c r="F283" s="180" t="s">
        <v>471</v>
      </c>
      <c r="G283" s="181" t="s">
        <v>145</v>
      </c>
      <c r="H283" s="182">
        <v>0.34499999999999997</v>
      </c>
      <c r="I283" s="152"/>
      <c r="J283" s="153">
        <f t="shared" si="60"/>
        <v>0</v>
      </c>
      <c r="K283" s="154"/>
      <c r="L283" s="155"/>
      <c r="M283" s="156" t="s">
        <v>1</v>
      </c>
      <c r="N283" s="157" t="s">
        <v>40</v>
      </c>
      <c r="O283" s="55"/>
      <c r="P283" s="148">
        <f t="shared" si="61"/>
        <v>0</v>
      </c>
      <c r="Q283" s="148">
        <v>7.5000000000000002E-4</v>
      </c>
      <c r="R283" s="148">
        <f t="shared" si="62"/>
        <v>2.5874999999999997E-4</v>
      </c>
      <c r="S283" s="148">
        <v>0</v>
      </c>
      <c r="T283" s="149">
        <f t="shared" si="6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0" t="s">
        <v>263</v>
      </c>
      <c r="AT283" s="150" t="s">
        <v>268</v>
      </c>
      <c r="AU283" s="150" t="s">
        <v>147</v>
      </c>
      <c r="AY283" s="14" t="s">
        <v>140</v>
      </c>
      <c r="BE283" s="151">
        <f t="shared" si="64"/>
        <v>0</v>
      </c>
      <c r="BF283" s="151">
        <f t="shared" si="65"/>
        <v>0</v>
      </c>
      <c r="BG283" s="151">
        <f t="shared" si="66"/>
        <v>0</v>
      </c>
      <c r="BH283" s="151">
        <f t="shared" si="67"/>
        <v>0</v>
      </c>
      <c r="BI283" s="151">
        <f t="shared" si="68"/>
        <v>0</v>
      </c>
      <c r="BJ283" s="14" t="s">
        <v>147</v>
      </c>
      <c r="BK283" s="151">
        <f t="shared" si="69"/>
        <v>0</v>
      </c>
      <c r="BL283" s="14" t="s">
        <v>200</v>
      </c>
      <c r="BM283" s="150" t="s">
        <v>1461</v>
      </c>
    </row>
    <row r="284" spans="1:65" s="2" customFormat="1" ht="29.25" customHeight="1" x14ac:dyDescent="0.2">
      <c r="A284" s="29"/>
      <c r="B284" s="142"/>
      <c r="C284" s="178" t="s">
        <v>612</v>
      </c>
      <c r="D284" s="178" t="s">
        <v>268</v>
      </c>
      <c r="E284" s="179" t="s">
        <v>473</v>
      </c>
      <c r="F284" s="180" t="s">
        <v>474</v>
      </c>
      <c r="G284" s="181" t="s">
        <v>271</v>
      </c>
      <c r="H284" s="182">
        <v>6.9000000000000006E-2</v>
      </c>
      <c r="I284" s="152"/>
      <c r="J284" s="153">
        <f t="shared" si="60"/>
        <v>0</v>
      </c>
      <c r="K284" s="154"/>
      <c r="L284" s="155"/>
      <c r="M284" s="156" t="s">
        <v>1</v>
      </c>
      <c r="N284" s="157" t="s">
        <v>40</v>
      </c>
      <c r="O284" s="55"/>
      <c r="P284" s="148">
        <f t="shared" si="61"/>
        <v>0</v>
      </c>
      <c r="Q284" s="148">
        <v>1E-3</v>
      </c>
      <c r="R284" s="148">
        <f t="shared" si="62"/>
        <v>6.900000000000001E-5</v>
      </c>
      <c r="S284" s="148">
        <v>0</v>
      </c>
      <c r="T284" s="149">
        <f t="shared" si="6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0" t="s">
        <v>263</v>
      </c>
      <c r="AT284" s="150" t="s">
        <v>268</v>
      </c>
      <c r="AU284" s="150" t="s">
        <v>147</v>
      </c>
      <c r="AY284" s="14" t="s">
        <v>140</v>
      </c>
      <c r="BE284" s="151">
        <f t="shared" si="64"/>
        <v>0</v>
      </c>
      <c r="BF284" s="151">
        <f t="shared" si="65"/>
        <v>0</v>
      </c>
      <c r="BG284" s="151">
        <f t="shared" si="66"/>
        <v>0</v>
      </c>
      <c r="BH284" s="151">
        <f t="shared" si="67"/>
        <v>0</v>
      </c>
      <c r="BI284" s="151">
        <f t="shared" si="68"/>
        <v>0</v>
      </c>
      <c r="BJ284" s="14" t="s">
        <v>147</v>
      </c>
      <c r="BK284" s="151">
        <f t="shared" si="69"/>
        <v>0</v>
      </c>
      <c r="BL284" s="14" t="s">
        <v>200</v>
      </c>
      <c r="BM284" s="150" t="s">
        <v>1462</v>
      </c>
    </row>
    <row r="285" spans="1:65" s="2" customFormat="1" ht="14.45" customHeight="1" x14ac:dyDescent="0.2">
      <c r="A285" s="29"/>
      <c r="B285" s="142"/>
      <c r="C285" s="178" t="s">
        <v>616</v>
      </c>
      <c r="D285" s="178" t="s">
        <v>268</v>
      </c>
      <c r="E285" s="179" t="s">
        <v>476</v>
      </c>
      <c r="F285" s="180" t="s">
        <v>477</v>
      </c>
      <c r="G285" s="181" t="s">
        <v>145</v>
      </c>
      <c r="H285" s="182">
        <v>6.0119999999999996</v>
      </c>
      <c r="I285" s="152"/>
      <c r="J285" s="153">
        <f t="shared" si="60"/>
        <v>0</v>
      </c>
      <c r="K285" s="154"/>
      <c r="L285" s="155"/>
      <c r="M285" s="156" t="s">
        <v>1</v>
      </c>
      <c r="N285" s="157" t="s">
        <v>40</v>
      </c>
      <c r="O285" s="55"/>
      <c r="P285" s="148">
        <f t="shared" si="61"/>
        <v>0</v>
      </c>
      <c r="Q285" s="148">
        <v>5.0000000000000001E-4</v>
      </c>
      <c r="R285" s="148">
        <f t="shared" si="62"/>
        <v>3.006E-3</v>
      </c>
      <c r="S285" s="148">
        <v>0</v>
      </c>
      <c r="T285" s="149">
        <f t="shared" si="6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50" t="s">
        <v>263</v>
      </c>
      <c r="AT285" s="150" t="s">
        <v>268</v>
      </c>
      <c r="AU285" s="150" t="s">
        <v>147</v>
      </c>
      <c r="AY285" s="14" t="s">
        <v>140</v>
      </c>
      <c r="BE285" s="151">
        <f t="shared" si="64"/>
        <v>0</v>
      </c>
      <c r="BF285" s="151">
        <f t="shared" si="65"/>
        <v>0</v>
      </c>
      <c r="BG285" s="151">
        <f t="shared" si="66"/>
        <v>0</v>
      </c>
      <c r="BH285" s="151">
        <f t="shared" si="67"/>
        <v>0</v>
      </c>
      <c r="BI285" s="151">
        <f t="shared" si="68"/>
        <v>0</v>
      </c>
      <c r="BJ285" s="14" t="s">
        <v>147</v>
      </c>
      <c r="BK285" s="151">
        <f t="shared" si="69"/>
        <v>0</v>
      </c>
      <c r="BL285" s="14" t="s">
        <v>200</v>
      </c>
      <c r="BM285" s="150" t="s">
        <v>1463</v>
      </c>
    </row>
    <row r="286" spans="1:65" s="2" customFormat="1" ht="24.2" customHeight="1" x14ac:dyDescent="0.2">
      <c r="A286" s="29"/>
      <c r="B286" s="142"/>
      <c r="C286" s="178" t="s">
        <v>620</v>
      </c>
      <c r="D286" s="178" t="s">
        <v>268</v>
      </c>
      <c r="E286" s="179" t="s">
        <v>479</v>
      </c>
      <c r="F286" s="180" t="s">
        <v>480</v>
      </c>
      <c r="G286" s="181" t="s">
        <v>155</v>
      </c>
      <c r="H286" s="182">
        <v>9.9250000000000007</v>
      </c>
      <c r="I286" s="152"/>
      <c r="J286" s="153">
        <f t="shared" si="60"/>
        <v>0</v>
      </c>
      <c r="K286" s="154"/>
      <c r="L286" s="155"/>
      <c r="M286" s="156" t="s">
        <v>1</v>
      </c>
      <c r="N286" s="157" t="s">
        <v>40</v>
      </c>
      <c r="O286" s="55"/>
      <c r="P286" s="148">
        <f t="shared" si="61"/>
        <v>0</v>
      </c>
      <c r="Q286" s="148">
        <v>1.9E-3</v>
      </c>
      <c r="R286" s="148">
        <f t="shared" si="62"/>
        <v>1.8857500000000003E-2</v>
      </c>
      <c r="S286" s="148">
        <v>0</v>
      </c>
      <c r="T286" s="149">
        <f t="shared" si="6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0" t="s">
        <v>263</v>
      </c>
      <c r="AT286" s="150" t="s">
        <v>268</v>
      </c>
      <c r="AU286" s="150" t="s">
        <v>147</v>
      </c>
      <c r="AY286" s="14" t="s">
        <v>140</v>
      </c>
      <c r="BE286" s="151">
        <f t="shared" si="64"/>
        <v>0</v>
      </c>
      <c r="BF286" s="151">
        <f t="shared" si="65"/>
        <v>0</v>
      </c>
      <c r="BG286" s="151">
        <f t="shared" si="66"/>
        <v>0</v>
      </c>
      <c r="BH286" s="151">
        <f t="shared" si="67"/>
        <v>0</v>
      </c>
      <c r="BI286" s="151">
        <f t="shared" si="68"/>
        <v>0</v>
      </c>
      <c r="BJ286" s="14" t="s">
        <v>147</v>
      </c>
      <c r="BK286" s="151">
        <f t="shared" si="69"/>
        <v>0</v>
      </c>
      <c r="BL286" s="14" t="s">
        <v>200</v>
      </c>
      <c r="BM286" s="150" t="s">
        <v>1464</v>
      </c>
    </row>
    <row r="287" spans="1:65" s="2" customFormat="1" ht="24.2" customHeight="1" x14ac:dyDescent="0.2">
      <c r="A287" s="29"/>
      <c r="B287" s="142"/>
      <c r="C287" s="173" t="s">
        <v>624</v>
      </c>
      <c r="D287" s="173" t="s">
        <v>143</v>
      </c>
      <c r="E287" s="174" t="s">
        <v>482</v>
      </c>
      <c r="F287" s="175" t="s">
        <v>483</v>
      </c>
      <c r="G287" s="176" t="s">
        <v>145</v>
      </c>
      <c r="H287" s="177">
        <v>1</v>
      </c>
      <c r="I287" s="143"/>
      <c r="J287" s="144">
        <f t="shared" si="60"/>
        <v>0</v>
      </c>
      <c r="K287" s="145"/>
      <c r="L287" s="30"/>
      <c r="M287" s="146" t="s">
        <v>1</v>
      </c>
      <c r="N287" s="147" t="s">
        <v>40</v>
      </c>
      <c r="O287" s="55"/>
      <c r="P287" s="148">
        <f t="shared" si="61"/>
        <v>0</v>
      </c>
      <c r="Q287" s="148">
        <v>1.3999999999999999E-4</v>
      </c>
      <c r="R287" s="148">
        <f t="shared" si="62"/>
        <v>1.3999999999999999E-4</v>
      </c>
      <c r="S287" s="148">
        <v>0</v>
      </c>
      <c r="T287" s="149">
        <f t="shared" si="6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50" t="s">
        <v>200</v>
      </c>
      <c r="AT287" s="150" t="s">
        <v>143</v>
      </c>
      <c r="AU287" s="150" t="s">
        <v>147</v>
      </c>
      <c r="AY287" s="14" t="s">
        <v>140</v>
      </c>
      <c r="BE287" s="151">
        <f t="shared" si="64"/>
        <v>0</v>
      </c>
      <c r="BF287" s="151">
        <f t="shared" si="65"/>
        <v>0</v>
      </c>
      <c r="BG287" s="151">
        <f t="shared" si="66"/>
        <v>0</v>
      </c>
      <c r="BH287" s="151">
        <f t="shared" si="67"/>
        <v>0</v>
      </c>
      <c r="BI287" s="151">
        <f t="shared" si="68"/>
        <v>0</v>
      </c>
      <c r="BJ287" s="14" t="s">
        <v>147</v>
      </c>
      <c r="BK287" s="151">
        <f t="shared" si="69"/>
        <v>0</v>
      </c>
      <c r="BL287" s="14" t="s">
        <v>200</v>
      </c>
      <c r="BM287" s="150" t="s">
        <v>484</v>
      </c>
    </row>
    <row r="288" spans="1:65" s="2" customFormat="1" ht="24.2" customHeight="1" x14ac:dyDescent="0.2">
      <c r="A288" s="29"/>
      <c r="B288" s="142"/>
      <c r="C288" s="173" t="s">
        <v>628</v>
      </c>
      <c r="D288" s="173" t="s">
        <v>143</v>
      </c>
      <c r="E288" s="174" t="s">
        <v>486</v>
      </c>
      <c r="F288" s="175" t="s">
        <v>487</v>
      </c>
      <c r="G288" s="176" t="s">
        <v>145</v>
      </c>
      <c r="H288" s="177">
        <v>1</v>
      </c>
      <c r="I288" s="143"/>
      <c r="J288" s="144">
        <f t="shared" si="60"/>
        <v>0</v>
      </c>
      <c r="K288" s="145"/>
      <c r="L288" s="30"/>
      <c r="M288" s="146" t="s">
        <v>1</v>
      </c>
      <c r="N288" s="147" t="s">
        <v>40</v>
      </c>
      <c r="O288" s="55"/>
      <c r="P288" s="148">
        <f t="shared" si="61"/>
        <v>0</v>
      </c>
      <c r="Q288" s="148">
        <v>1.9000000000000001E-4</v>
      </c>
      <c r="R288" s="148">
        <f t="shared" si="62"/>
        <v>1.9000000000000001E-4</v>
      </c>
      <c r="S288" s="148">
        <v>0</v>
      </c>
      <c r="T288" s="149">
        <f t="shared" si="6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0" t="s">
        <v>200</v>
      </c>
      <c r="AT288" s="150" t="s">
        <v>143</v>
      </c>
      <c r="AU288" s="150" t="s">
        <v>147</v>
      </c>
      <c r="AY288" s="14" t="s">
        <v>140</v>
      </c>
      <c r="BE288" s="151">
        <f t="shared" si="64"/>
        <v>0</v>
      </c>
      <c r="BF288" s="151">
        <f t="shared" si="65"/>
        <v>0</v>
      </c>
      <c r="BG288" s="151">
        <f t="shared" si="66"/>
        <v>0</v>
      </c>
      <c r="BH288" s="151">
        <f t="shared" si="67"/>
        <v>0</v>
      </c>
      <c r="BI288" s="151">
        <f t="shared" si="68"/>
        <v>0</v>
      </c>
      <c r="BJ288" s="14" t="s">
        <v>147</v>
      </c>
      <c r="BK288" s="151">
        <f t="shared" si="69"/>
        <v>0</v>
      </c>
      <c r="BL288" s="14" t="s">
        <v>200</v>
      </c>
      <c r="BM288" s="150" t="s">
        <v>1465</v>
      </c>
    </row>
    <row r="289" spans="1:65" s="2" customFormat="1" ht="48" customHeight="1" x14ac:dyDescent="0.2">
      <c r="A289" s="29"/>
      <c r="B289" s="142"/>
      <c r="C289" s="178" t="s">
        <v>632</v>
      </c>
      <c r="D289" s="178" t="s">
        <v>268</v>
      </c>
      <c r="E289" s="179" t="s">
        <v>489</v>
      </c>
      <c r="F289" s="180" t="s">
        <v>1466</v>
      </c>
      <c r="G289" s="181" t="s">
        <v>155</v>
      </c>
      <c r="H289" s="182">
        <v>2</v>
      </c>
      <c r="I289" s="152"/>
      <c r="J289" s="153">
        <f t="shared" si="60"/>
        <v>0</v>
      </c>
      <c r="K289" s="154"/>
      <c r="L289" s="155"/>
      <c r="M289" s="156" t="s">
        <v>1</v>
      </c>
      <c r="N289" s="157" t="s">
        <v>40</v>
      </c>
      <c r="O289" s="55"/>
      <c r="P289" s="148">
        <f t="shared" si="61"/>
        <v>0</v>
      </c>
      <c r="Q289" s="148">
        <v>2.5400000000000002E-3</v>
      </c>
      <c r="R289" s="148">
        <f t="shared" si="62"/>
        <v>5.0800000000000003E-3</v>
      </c>
      <c r="S289" s="148">
        <v>0</v>
      </c>
      <c r="T289" s="149">
        <f t="shared" si="6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0" t="s">
        <v>263</v>
      </c>
      <c r="AT289" s="150" t="s">
        <v>268</v>
      </c>
      <c r="AU289" s="150" t="s">
        <v>147</v>
      </c>
      <c r="AY289" s="14" t="s">
        <v>140</v>
      </c>
      <c r="BE289" s="151">
        <f t="shared" si="64"/>
        <v>0</v>
      </c>
      <c r="BF289" s="151">
        <f t="shared" si="65"/>
        <v>0</v>
      </c>
      <c r="BG289" s="151">
        <f t="shared" si="66"/>
        <v>0</v>
      </c>
      <c r="BH289" s="151">
        <f t="shared" si="67"/>
        <v>0</v>
      </c>
      <c r="BI289" s="151">
        <f t="shared" si="68"/>
        <v>0</v>
      </c>
      <c r="BJ289" s="14" t="s">
        <v>147</v>
      </c>
      <c r="BK289" s="151">
        <f t="shared" si="69"/>
        <v>0</v>
      </c>
      <c r="BL289" s="14" t="s">
        <v>200</v>
      </c>
      <c r="BM289" s="150" t="s">
        <v>490</v>
      </c>
    </row>
    <row r="290" spans="1:65" s="2" customFormat="1" ht="37.9" customHeight="1" x14ac:dyDescent="0.2">
      <c r="A290" s="29"/>
      <c r="B290" s="142"/>
      <c r="C290" s="173" t="s">
        <v>633</v>
      </c>
      <c r="D290" s="173" t="s">
        <v>143</v>
      </c>
      <c r="E290" s="174" t="s">
        <v>1467</v>
      </c>
      <c r="F290" s="175" t="s">
        <v>1468</v>
      </c>
      <c r="G290" s="176" t="s">
        <v>163</v>
      </c>
      <c r="H290" s="177">
        <v>4</v>
      </c>
      <c r="I290" s="143"/>
      <c r="J290" s="144">
        <f t="shared" si="60"/>
        <v>0</v>
      </c>
      <c r="K290" s="145"/>
      <c r="L290" s="30"/>
      <c r="M290" s="146" t="s">
        <v>1</v>
      </c>
      <c r="N290" s="147" t="s">
        <v>40</v>
      </c>
      <c r="O290" s="55"/>
      <c r="P290" s="148">
        <f t="shared" si="61"/>
        <v>0</v>
      </c>
      <c r="Q290" s="148">
        <v>3.0000000000000001E-5</v>
      </c>
      <c r="R290" s="148">
        <f t="shared" si="62"/>
        <v>1.2E-4</v>
      </c>
      <c r="S290" s="148">
        <v>0</v>
      </c>
      <c r="T290" s="149">
        <f t="shared" si="6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0" t="s">
        <v>200</v>
      </c>
      <c r="AT290" s="150" t="s">
        <v>143</v>
      </c>
      <c r="AU290" s="150" t="s">
        <v>147</v>
      </c>
      <c r="AY290" s="14" t="s">
        <v>140</v>
      </c>
      <c r="BE290" s="151">
        <f t="shared" si="64"/>
        <v>0</v>
      </c>
      <c r="BF290" s="151">
        <f t="shared" si="65"/>
        <v>0</v>
      </c>
      <c r="BG290" s="151">
        <f t="shared" si="66"/>
        <v>0</v>
      </c>
      <c r="BH290" s="151">
        <f t="shared" si="67"/>
        <v>0</v>
      </c>
      <c r="BI290" s="151">
        <f t="shared" si="68"/>
        <v>0</v>
      </c>
      <c r="BJ290" s="14" t="s">
        <v>147</v>
      </c>
      <c r="BK290" s="151">
        <f t="shared" si="69"/>
        <v>0</v>
      </c>
      <c r="BL290" s="14" t="s">
        <v>200</v>
      </c>
      <c r="BM290" s="150" t="s">
        <v>1469</v>
      </c>
    </row>
    <row r="291" spans="1:65" s="2" customFormat="1" ht="24.2" customHeight="1" x14ac:dyDescent="0.2">
      <c r="A291" s="29"/>
      <c r="B291" s="142"/>
      <c r="C291" s="178" t="s">
        <v>637</v>
      </c>
      <c r="D291" s="178" t="s">
        <v>268</v>
      </c>
      <c r="E291" s="179" t="s">
        <v>1470</v>
      </c>
      <c r="F291" s="180" t="s">
        <v>1471</v>
      </c>
      <c r="G291" s="181" t="s">
        <v>163</v>
      </c>
      <c r="H291" s="182">
        <v>4</v>
      </c>
      <c r="I291" s="152"/>
      <c r="J291" s="153">
        <f t="shared" si="60"/>
        <v>0</v>
      </c>
      <c r="K291" s="154"/>
      <c r="L291" s="155"/>
      <c r="M291" s="156" t="s">
        <v>1</v>
      </c>
      <c r="N291" s="157" t="s">
        <v>40</v>
      </c>
      <c r="O291" s="55"/>
      <c r="P291" s="148">
        <f t="shared" si="61"/>
        <v>0</v>
      </c>
      <c r="Q291" s="148">
        <v>2.9999999999999997E-4</v>
      </c>
      <c r="R291" s="148">
        <f t="shared" si="62"/>
        <v>1.1999999999999999E-3</v>
      </c>
      <c r="S291" s="148">
        <v>0</v>
      </c>
      <c r="T291" s="149">
        <f t="shared" si="6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50" t="s">
        <v>263</v>
      </c>
      <c r="AT291" s="150" t="s">
        <v>268</v>
      </c>
      <c r="AU291" s="150" t="s">
        <v>147</v>
      </c>
      <c r="AY291" s="14" t="s">
        <v>140</v>
      </c>
      <c r="BE291" s="151">
        <f t="shared" si="64"/>
        <v>0</v>
      </c>
      <c r="BF291" s="151">
        <f t="shared" si="65"/>
        <v>0</v>
      </c>
      <c r="BG291" s="151">
        <f t="shared" si="66"/>
        <v>0</v>
      </c>
      <c r="BH291" s="151">
        <f t="shared" si="67"/>
        <v>0</v>
      </c>
      <c r="BI291" s="151">
        <f t="shared" si="68"/>
        <v>0</v>
      </c>
      <c r="BJ291" s="14" t="s">
        <v>147</v>
      </c>
      <c r="BK291" s="151">
        <f t="shared" si="69"/>
        <v>0</v>
      </c>
      <c r="BL291" s="14" t="s">
        <v>200</v>
      </c>
      <c r="BM291" s="150" t="s">
        <v>1472</v>
      </c>
    </row>
    <row r="292" spans="1:65" s="2" customFormat="1" ht="24.2" customHeight="1" x14ac:dyDescent="0.2">
      <c r="A292" s="29"/>
      <c r="B292" s="142"/>
      <c r="C292" s="173" t="s">
        <v>638</v>
      </c>
      <c r="D292" s="173" t="s">
        <v>143</v>
      </c>
      <c r="E292" s="174" t="s">
        <v>1473</v>
      </c>
      <c r="F292" s="175" t="s">
        <v>1474</v>
      </c>
      <c r="G292" s="176" t="s">
        <v>163</v>
      </c>
      <c r="H292" s="177">
        <v>4</v>
      </c>
      <c r="I292" s="143"/>
      <c r="J292" s="144">
        <f t="shared" si="60"/>
        <v>0</v>
      </c>
      <c r="K292" s="145"/>
      <c r="L292" s="30"/>
      <c r="M292" s="146" t="s">
        <v>1</v>
      </c>
      <c r="N292" s="147" t="s">
        <v>40</v>
      </c>
      <c r="O292" s="55"/>
      <c r="P292" s="148">
        <f t="shared" si="61"/>
        <v>0</v>
      </c>
      <c r="Q292" s="148">
        <v>4.0000000000000003E-5</v>
      </c>
      <c r="R292" s="148">
        <f t="shared" si="62"/>
        <v>1.6000000000000001E-4</v>
      </c>
      <c r="S292" s="148">
        <v>0</v>
      </c>
      <c r="T292" s="149">
        <f t="shared" si="6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50" t="s">
        <v>200</v>
      </c>
      <c r="AT292" s="150" t="s">
        <v>143</v>
      </c>
      <c r="AU292" s="150" t="s">
        <v>147</v>
      </c>
      <c r="AY292" s="14" t="s">
        <v>140</v>
      </c>
      <c r="BE292" s="151">
        <f t="shared" si="64"/>
        <v>0</v>
      </c>
      <c r="BF292" s="151">
        <f t="shared" si="65"/>
        <v>0</v>
      </c>
      <c r="BG292" s="151">
        <f t="shared" si="66"/>
        <v>0</v>
      </c>
      <c r="BH292" s="151">
        <f t="shared" si="67"/>
        <v>0</v>
      </c>
      <c r="BI292" s="151">
        <f t="shared" si="68"/>
        <v>0</v>
      </c>
      <c r="BJ292" s="14" t="s">
        <v>147</v>
      </c>
      <c r="BK292" s="151">
        <f t="shared" si="69"/>
        <v>0</v>
      </c>
      <c r="BL292" s="14" t="s">
        <v>200</v>
      </c>
      <c r="BM292" s="150" t="s">
        <v>1475</v>
      </c>
    </row>
    <row r="293" spans="1:65" s="2" customFormat="1" ht="24.2" customHeight="1" x14ac:dyDescent="0.2">
      <c r="A293" s="29"/>
      <c r="B293" s="142"/>
      <c r="C293" s="178" t="s">
        <v>639</v>
      </c>
      <c r="D293" s="178" t="s">
        <v>268</v>
      </c>
      <c r="E293" s="179" t="s">
        <v>1476</v>
      </c>
      <c r="F293" s="180" t="s">
        <v>1477</v>
      </c>
      <c r="G293" s="181" t="s">
        <v>163</v>
      </c>
      <c r="H293" s="182">
        <v>4</v>
      </c>
      <c r="I293" s="152"/>
      <c r="J293" s="153">
        <f t="shared" si="60"/>
        <v>0</v>
      </c>
      <c r="K293" s="154"/>
      <c r="L293" s="155"/>
      <c r="M293" s="156" t="s">
        <v>1</v>
      </c>
      <c r="N293" s="157" t="s">
        <v>40</v>
      </c>
      <c r="O293" s="55"/>
      <c r="P293" s="148">
        <f t="shared" si="61"/>
        <v>0</v>
      </c>
      <c r="Q293" s="148">
        <v>3.3E-4</v>
      </c>
      <c r="R293" s="148">
        <f t="shared" si="62"/>
        <v>1.32E-3</v>
      </c>
      <c r="S293" s="148">
        <v>0</v>
      </c>
      <c r="T293" s="149">
        <f t="shared" si="6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50" t="s">
        <v>263</v>
      </c>
      <c r="AT293" s="150" t="s">
        <v>268</v>
      </c>
      <c r="AU293" s="150" t="s">
        <v>147</v>
      </c>
      <c r="AY293" s="14" t="s">
        <v>140</v>
      </c>
      <c r="BE293" s="151">
        <f t="shared" si="64"/>
        <v>0</v>
      </c>
      <c r="BF293" s="151">
        <f t="shared" si="65"/>
        <v>0</v>
      </c>
      <c r="BG293" s="151">
        <f t="shared" si="66"/>
        <v>0</v>
      </c>
      <c r="BH293" s="151">
        <f t="shared" si="67"/>
        <v>0</v>
      </c>
      <c r="BI293" s="151">
        <f t="shared" si="68"/>
        <v>0</v>
      </c>
      <c r="BJ293" s="14" t="s">
        <v>147</v>
      </c>
      <c r="BK293" s="151">
        <f t="shared" si="69"/>
        <v>0</v>
      </c>
      <c r="BL293" s="14" t="s">
        <v>200</v>
      </c>
      <c r="BM293" s="150" t="s">
        <v>1478</v>
      </c>
    </row>
    <row r="294" spans="1:65" s="2" customFormat="1" ht="24.2" customHeight="1" x14ac:dyDescent="0.2">
      <c r="A294" s="29"/>
      <c r="B294" s="142"/>
      <c r="C294" s="173" t="s">
        <v>640</v>
      </c>
      <c r="D294" s="173" t="s">
        <v>143</v>
      </c>
      <c r="E294" s="174" t="s">
        <v>492</v>
      </c>
      <c r="F294" s="175" t="s">
        <v>493</v>
      </c>
      <c r="G294" s="176" t="s">
        <v>163</v>
      </c>
      <c r="H294" s="177">
        <v>3.8</v>
      </c>
      <c r="I294" s="143"/>
      <c r="J294" s="144">
        <f t="shared" si="60"/>
        <v>0</v>
      </c>
      <c r="K294" s="145"/>
      <c r="L294" s="30"/>
      <c r="M294" s="146" t="s">
        <v>1</v>
      </c>
      <c r="N294" s="147" t="s">
        <v>40</v>
      </c>
      <c r="O294" s="55"/>
      <c r="P294" s="148">
        <f t="shared" si="61"/>
        <v>0</v>
      </c>
      <c r="Q294" s="148">
        <v>5.0000000000000002E-5</v>
      </c>
      <c r="R294" s="148">
        <f t="shared" si="62"/>
        <v>1.9000000000000001E-4</v>
      </c>
      <c r="S294" s="148">
        <v>0</v>
      </c>
      <c r="T294" s="149">
        <f t="shared" si="6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50" t="s">
        <v>200</v>
      </c>
      <c r="AT294" s="150" t="s">
        <v>143</v>
      </c>
      <c r="AU294" s="150" t="s">
        <v>147</v>
      </c>
      <c r="AY294" s="14" t="s">
        <v>140</v>
      </c>
      <c r="BE294" s="151">
        <f t="shared" si="64"/>
        <v>0</v>
      </c>
      <c r="BF294" s="151">
        <f t="shared" si="65"/>
        <v>0</v>
      </c>
      <c r="BG294" s="151">
        <f t="shared" si="66"/>
        <v>0</v>
      </c>
      <c r="BH294" s="151">
        <f t="shared" si="67"/>
        <v>0</v>
      </c>
      <c r="BI294" s="151">
        <f t="shared" si="68"/>
        <v>0</v>
      </c>
      <c r="BJ294" s="14" t="s">
        <v>147</v>
      </c>
      <c r="BK294" s="151">
        <f t="shared" si="69"/>
        <v>0</v>
      </c>
      <c r="BL294" s="14" t="s">
        <v>200</v>
      </c>
      <c r="BM294" s="150" t="s">
        <v>1479</v>
      </c>
    </row>
    <row r="295" spans="1:65" s="2" customFormat="1" ht="24.2" customHeight="1" x14ac:dyDescent="0.2">
      <c r="A295" s="29"/>
      <c r="B295" s="142"/>
      <c r="C295" s="178" t="s">
        <v>644</v>
      </c>
      <c r="D295" s="178" t="s">
        <v>268</v>
      </c>
      <c r="E295" s="179" t="s">
        <v>495</v>
      </c>
      <c r="F295" s="180" t="s">
        <v>496</v>
      </c>
      <c r="G295" s="181" t="s">
        <v>163</v>
      </c>
      <c r="H295" s="182">
        <v>4.18</v>
      </c>
      <c r="I295" s="152"/>
      <c r="J295" s="153">
        <f t="shared" si="60"/>
        <v>0</v>
      </c>
      <c r="K295" s="154"/>
      <c r="L295" s="155"/>
      <c r="M295" s="156" t="s">
        <v>1</v>
      </c>
      <c r="N295" s="157" t="s">
        <v>40</v>
      </c>
      <c r="O295" s="55"/>
      <c r="P295" s="148">
        <f t="shared" si="61"/>
        <v>0</v>
      </c>
      <c r="Q295" s="148">
        <v>2.9999999999999997E-4</v>
      </c>
      <c r="R295" s="148">
        <f t="shared" si="62"/>
        <v>1.2539999999999999E-3</v>
      </c>
      <c r="S295" s="148">
        <v>0</v>
      </c>
      <c r="T295" s="149">
        <f t="shared" si="6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50" t="s">
        <v>263</v>
      </c>
      <c r="AT295" s="150" t="s">
        <v>268</v>
      </c>
      <c r="AU295" s="150" t="s">
        <v>147</v>
      </c>
      <c r="AY295" s="14" t="s">
        <v>140</v>
      </c>
      <c r="BE295" s="151">
        <f t="shared" si="64"/>
        <v>0</v>
      </c>
      <c r="BF295" s="151">
        <f t="shared" si="65"/>
        <v>0</v>
      </c>
      <c r="BG295" s="151">
        <f t="shared" si="66"/>
        <v>0</v>
      </c>
      <c r="BH295" s="151">
        <f t="shared" si="67"/>
        <v>0</v>
      </c>
      <c r="BI295" s="151">
        <f t="shared" si="68"/>
        <v>0</v>
      </c>
      <c r="BJ295" s="14" t="s">
        <v>147</v>
      </c>
      <c r="BK295" s="151">
        <f t="shared" si="69"/>
        <v>0</v>
      </c>
      <c r="BL295" s="14" t="s">
        <v>200</v>
      </c>
      <c r="BM295" s="150" t="s">
        <v>1480</v>
      </c>
    </row>
    <row r="296" spans="1:65" s="2" customFormat="1" ht="37.9" customHeight="1" x14ac:dyDescent="0.2">
      <c r="A296" s="29"/>
      <c r="B296" s="142"/>
      <c r="C296" s="173" t="s">
        <v>648</v>
      </c>
      <c r="D296" s="173" t="s">
        <v>143</v>
      </c>
      <c r="E296" s="174" t="s">
        <v>498</v>
      </c>
      <c r="F296" s="175" t="s">
        <v>499</v>
      </c>
      <c r="G296" s="176" t="s">
        <v>163</v>
      </c>
      <c r="H296" s="177">
        <v>7.6</v>
      </c>
      <c r="I296" s="143"/>
      <c r="J296" s="144">
        <f t="shared" si="60"/>
        <v>0</v>
      </c>
      <c r="K296" s="145"/>
      <c r="L296" s="30"/>
      <c r="M296" s="146" t="s">
        <v>1</v>
      </c>
      <c r="N296" s="147" t="s">
        <v>40</v>
      </c>
      <c r="O296" s="55"/>
      <c r="P296" s="148">
        <f t="shared" si="61"/>
        <v>0</v>
      </c>
      <c r="Q296" s="148">
        <v>3.5E-4</v>
      </c>
      <c r="R296" s="148">
        <f t="shared" si="62"/>
        <v>2.66E-3</v>
      </c>
      <c r="S296" s="148">
        <v>0</v>
      </c>
      <c r="T296" s="149">
        <f t="shared" si="6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50" t="s">
        <v>200</v>
      </c>
      <c r="AT296" s="150" t="s">
        <v>143</v>
      </c>
      <c r="AU296" s="150" t="s">
        <v>147</v>
      </c>
      <c r="AY296" s="14" t="s">
        <v>140</v>
      </c>
      <c r="BE296" s="151">
        <f t="shared" si="64"/>
        <v>0</v>
      </c>
      <c r="BF296" s="151">
        <f t="shared" si="65"/>
        <v>0</v>
      </c>
      <c r="BG296" s="151">
        <f t="shared" si="66"/>
        <v>0</v>
      </c>
      <c r="BH296" s="151">
        <f t="shared" si="67"/>
        <v>0</v>
      </c>
      <c r="BI296" s="151">
        <f t="shared" si="68"/>
        <v>0</v>
      </c>
      <c r="BJ296" s="14" t="s">
        <v>147</v>
      </c>
      <c r="BK296" s="151">
        <f t="shared" si="69"/>
        <v>0</v>
      </c>
      <c r="BL296" s="14" t="s">
        <v>200</v>
      </c>
      <c r="BM296" s="150" t="s">
        <v>1481</v>
      </c>
    </row>
    <row r="297" spans="1:65" s="2" customFormat="1" ht="24.2" customHeight="1" x14ac:dyDescent="0.2">
      <c r="A297" s="29"/>
      <c r="B297" s="142"/>
      <c r="C297" s="178" t="s">
        <v>652</v>
      </c>
      <c r="D297" s="178" t="s">
        <v>268</v>
      </c>
      <c r="E297" s="179" t="s">
        <v>501</v>
      </c>
      <c r="F297" s="180" t="s">
        <v>502</v>
      </c>
      <c r="G297" s="181" t="s">
        <v>163</v>
      </c>
      <c r="H297" s="182">
        <v>7.98</v>
      </c>
      <c r="I297" s="152"/>
      <c r="J297" s="153">
        <f t="shared" si="60"/>
        <v>0</v>
      </c>
      <c r="K297" s="154"/>
      <c r="L297" s="155"/>
      <c r="M297" s="156" t="s">
        <v>1</v>
      </c>
      <c r="N297" s="157" t="s">
        <v>40</v>
      </c>
      <c r="O297" s="55"/>
      <c r="P297" s="148">
        <f t="shared" si="61"/>
        <v>0</v>
      </c>
      <c r="Q297" s="148">
        <v>4.4000000000000002E-4</v>
      </c>
      <c r="R297" s="148">
        <f t="shared" si="62"/>
        <v>3.5112000000000003E-3</v>
      </c>
      <c r="S297" s="148">
        <v>0</v>
      </c>
      <c r="T297" s="149">
        <f t="shared" si="6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50" t="s">
        <v>263</v>
      </c>
      <c r="AT297" s="150" t="s">
        <v>268</v>
      </c>
      <c r="AU297" s="150" t="s">
        <v>147</v>
      </c>
      <c r="AY297" s="14" t="s">
        <v>140</v>
      </c>
      <c r="BE297" s="151">
        <f t="shared" si="64"/>
        <v>0</v>
      </c>
      <c r="BF297" s="151">
        <f t="shared" si="65"/>
        <v>0</v>
      </c>
      <c r="BG297" s="151">
        <f t="shared" si="66"/>
        <v>0</v>
      </c>
      <c r="BH297" s="151">
        <f t="shared" si="67"/>
        <v>0</v>
      </c>
      <c r="BI297" s="151">
        <f t="shared" si="68"/>
        <v>0</v>
      </c>
      <c r="BJ297" s="14" t="s">
        <v>147</v>
      </c>
      <c r="BK297" s="151">
        <f t="shared" si="69"/>
        <v>0</v>
      </c>
      <c r="BL297" s="14" t="s">
        <v>200</v>
      </c>
      <c r="BM297" s="150" t="s">
        <v>1482</v>
      </c>
    </row>
    <row r="298" spans="1:65" s="2" customFormat="1" ht="24.2" customHeight="1" x14ac:dyDescent="0.2">
      <c r="A298" s="29"/>
      <c r="B298" s="142"/>
      <c r="C298" s="173" t="s">
        <v>656</v>
      </c>
      <c r="D298" s="173" t="s">
        <v>143</v>
      </c>
      <c r="E298" s="174" t="s">
        <v>504</v>
      </c>
      <c r="F298" s="175" t="s">
        <v>505</v>
      </c>
      <c r="G298" s="176" t="s">
        <v>155</v>
      </c>
      <c r="H298" s="177">
        <v>8.6300000000000008</v>
      </c>
      <c r="I298" s="143"/>
      <c r="J298" s="144">
        <f t="shared" si="60"/>
        <v>0</v>
      </c>
      <c r="K298" s="145"/>
      <c r="L298" s="30"/>
      <c r="M298" s="146" t="s">
        <v>1</v>
      </c>
      <c r="N298" s="147" t="s">
        <v>40</v>
      </c>
      <c r="O298" s="55"/>
      <c r="P298" s="148">
        <f t="shared" si="61"/>
        <v>0</v>
      </c>
      <c r="Q298" s="148">
        <v>0</v>
      </c>
      <c r="R298" s="148">
        <f t="shared" si="62"/>
        <v>0</v>
      </c>
      <c r="S298" s="148">
        <v>0</v>
      </c>
      <c r="T298" s="149">
        <f t="shared" si="6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50" t="s">
        <v>200</v>
      </c>
      <c r="AT298" s="150" t="s">
        <v>143</v>
      </c>
      <c r="AU298" s="150" t="s">
        <v>147</v>
      </c>
      <c r="AY298" s="14" t="s">
        <v>140</v>
      </c>
      <c r="BE298" s="151">
        <f t="shared" si="64"/>
        <v>0</v>
      </c>
      <c r="BF298" s="151">
        <f t="shared" si="65"/>
        <v>0</v>
      </c>
      <c r="BG298" s="151">
        <f t="shared" si="66"/>
        <v>0</v>
      </c>
      <c r="BH298" s="151">
        <f t="shared" si="67"/>
        <v>0</v>
      </c>
      <c r="BI298" s="151">
        <f t="shared" si="68"/>
        <v>0</v>
      </c>
      <c r="BJ298" s="14" t="s">
        <v>147</v>
      </c>
      <c r="BK298" s="151">
        <f t="shared" si="69"/>
        <v>0</v>
      </c>
      <c r="BL298" s="14" t="s">
        <v>200</v>
      </c>
      <c r="BM298" s="150" t="s">
        <v>1483</v>
      </c>
    </row>
    <row r="299" spans="1:65" s="2" customFormat="1" ht="28.5" customHeight="1" x14ac:dyDescent="0.2">
      <c r="A299" s="29"/>
      <c r="B299" s="142"/>
      <c r="C299" s="178" t="s">
        <v>660</v>
      </c>
      <c r="D299" s="178" t="s">
        <v>268</v>
      </c>
      <c r="E299" s="179" t="s">
        <v>507</v>
      </c>
      <c r="F299" s="180" t="s">
        <v>508</v>
      </c>
      <c r="G299" s="181" t="s">
        <v>155</v>
      </c>
      <c r="H299" s="182">
        <v>9.4930000000000003</v>
      </c>
      <c r="I299" s="152"/>
      <c r="J299" s="153">
        <f t="shared" si="60"/>
        <v>0</v>
      </c>
      <c r="K299" s="154"/>
      <c r="L299" s="155"/>
      <c r="M299" s="156" t="s">
        <v>1</v>
      </c>
      <c r="N299" s="157" t="s">
        <v>40</v>
      </c>
      <c r="O299" s="55"/>
      <c r="P299" s="148">
        <f t="shared" si="61"/>
        <v>0</v>
      </c>
      <c r="Q299" s="148">
        <v>2.9999999999999997E-4</v>
      </c>
      <c r="R299" s="148">
        <f t="shared" si="62"/>
        <v>2.8479E-3</v>
      </c>
      <c r="S299" s="148">
        <v>0</v>
      </c>
      <c r="T299" s="149">
        <f t="shared" si="6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50" t="s">
        <v>263</v>
      </c>
      <c r="AT299" s="150" t="s">
        <v>268</v>
      </c>
      <c r="AU299" s="150" t="s">
        <v>147</v>
      </c>
      <c r="AY299" s="14" t="s">
        <v>140</v>
      </c>
      <c r="BE299" s="151">
        <f t="shared" si="64"/>
        <v>0</v>
      </c>
      <c r="BF299" s="151">
        <f t="shared" si="65"/>
        <v>0</v>
      </c>
      <c r="BG299" s="151">
        <f t="shared" si="66"/>
        <v>0</v>
      </c>
      <c r="BH299" s="151">
        <f t="shared" si="67"/>
        <v>0</v>
      </c>
      <c r="BI299" s="151">
        <f t="shared" si="68"/>
        <v>0</v>
      </c>
      <c r="BJ299" s="14" t="s">
        <v>147</v>
      </c>
      <c r="BK299" s="151">
        <f t="shared" si="69"/>
        <v>0</v>
      </c>
      <c r="BL299" s="14" t="s">
        <v>200</v>
      </c>
      <c r="BM299" s="150" t="s">
        <v>1484</v>
      </c>
    </row>
    <row r="300" spans="1:65" s="2" customFormat="1" ht="24.2" customHeight="1" x14ac:dyDescent="0.2">
      <c r="A300" s="29"/>
      <c r="B300" s="142"/>
      <c r="C300" s="173" t="s">
        <v>664</v>
      </c>
      <c r="D300" s="173" t="s">
        <v>143</v>
      </c>
      <c r="E300" s="174" t="s">
        <v>510</v>
      </c>
      <c r="F300" s="175" t="s">
        <v>511</v>
      </c>
      <c r="G300" s="176" t="s">
        <v>462</v>
      </c>
      <c r="H300" s="158"/>
      <c r="I300" s="143"/>
      <c r="J300" s="144">
        <f t="shared" si="60"/>
        <v>0</v>
      </c>
      <c r="K300" s="145"/>
      <c r="L300" s="30"/>
      <c r="M300" s="146" t="s">
        <v>1</v>
      </c>
      <c r="N300" s="147" t="s">
        <v>40</v>
      </c>
      <c r="O300" s="55"/>
      <c r="P300" s="148">
        <f t="shared" si="61"/>
        <v>0</v>
      </c>
      <c r="Q300" s="148">
        <v>0</v>
      </c>
      <c r="R300" s="148">
        <f t="shared" si="62"/>
        <v>0</v>
      </c>
      <c r="S300" s="148">
        <v>0</v>
      </c>
      <c r="T300" s="149">
        <f t="shared" si="6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0" t="s">
        <v>200</v>
      </c>
      <c r="AT300" s="150" t="s">
        <v>143</v>
      </c>
      <c r="AU300" s="150" t="s">
        <v>147</v>
      </c>
      <c r="AY300" s="14" t="s">
        <v>140</v>
      </c>
      <c r="BE300" s="151">
        <f t="shared" si="64"/>
        <v>0</v>
      </c>
      <c r="BF300" s="151">
        <f t="shared" si="65"/>
        <v>0</v>
      </c>
      <c r="BG300" s="151">
        <f t="shared" si="66"/>
        <v>0</v>
      </c>
      <c r="BH300" s="151">
        <f t="shared" si="67"/>
        <v>0</v>
      </c>
      <c r="BI300" s="151">
        <f t="shared" si="68"/>
        <v>0</v>
      </c>
      <c r="BJ300" s="14" t="s">
        <v>147</v>
      </c>
      <c r="BK300" s="151">
        <f t="shared" si="69"/>
        <v>0</v>
      </c>
      <c r="BL300" s="14" t="s">
        <v>200</v>
      </c>
      <c r="BM300" s="150" t="s">
        <v>512</v>
      </c>
    </row>
    <row r="301" spans="1:65" s="12" customFormat="1" ht="22.9" customHeight="1" x14ac:dyDescent="0.2">
      <c r="B301" s="130"/>
      <c r="D301" s="131" t="s">
        <v>73</v>
      </c>
      <c r="E301" s="140" t="s">
        <v>513</v>
      </c>
      <c r="F301" s="140" t="s">
        <v>514</v>
      </c>
      <c r="I301" s="133"/>
      <c r="J301" s="141">
        <f>BK301</f>
        <v>0</v>
      </c>
      <c r="L301" s="130"/>
      <c r="M301" s="134"/>
      <c r="N301" s="135"/>
      <c r="O301" s="135"/>
      <c r="P301" s="136">
        <f>SUM(P302:P326)</f>
        <v>0</v>
      </c>
      <c r="Q301" s="135"/>
      <c r="R301" s="136">
        <f>SUM(R302:R326)</f>
        <v>0.18975464</v>
      </c>
      <c r="S301" s="135"/>
      <c r="T301" s="137">
        <f>SUM(T302:T326)</f>
        <v>0</v>
      </c>
      <c r="AR301" s="131" t="s">
        <v>147</v>
      </c>
      <c r="AT301" s="138" t="s">
        <v>73</v>
      </c>
      <c r="AU301" s="138" t="s">
        <v>80</v>
      </c>
      <c r="AY301" s="131" t="s">
        <v>140</v>
      </c>
      <c r="BK301" s="139">
        <f>SUM(BK302:BK326)</f>
        <v>0</v>
      </c>
    </row>
    <row r="302" spans="1:65" s="2" customFormat="1" ht="24.2" customHeight="1" x14ac:dyDescent="0.2">
      <c r="A302" s="29"/>
      <c r="B302" s="142"/>
      <c r="C302" s="173" t="s">
        <v>668</v>
      </c>
      <c r="D302" s="173" t="s">
        <v>143</v>
      </c>
      <c r="E302" s="174" t="s">
        <v>516</v>
      </c>
      <c r="F302" s="175" t="s">
        <v>517</v>
      </c>
      <c r="G302" s="176" t="s">
        <v>155</v>
      </c>
      <c r="H302" s="177">
        <v>0.56999999999999995</v>
      </c>
      <c r="I302" s="143"/>
      <c r="J302" s="144">
        <f t="shared" ref="J302:J326" si="70">ROUND(I302*H302,2)</f>
        <v>0</v>
      </c>
      <c r="K302" s="145"/>
      <c r="L302" s="30"/>
      <c r="M302" s="146" t="s">
        <v>1</v>
      </c>
      <c r="N302" s="147" t="s">
        <v>40</v>
      </c>
      <c r="O302" s="55"/>
      <c r="P302" s="148">
        <f t="shared" ref="P302:P326" si="71">O302*H302</f>
        <v>0</v>
      </c>
      <c r="Q302" s="148">
        <v>0</v>
      </c>
      <c r="R302" s="148">
        <f t="shared" ref="R302:R326" si="72">Q302*H302</f>
        <v>0</v>
      </c>
      <c r="S302" s="148">
        <v>0</v>
      </c>
      <c r="T302" s="149">
        <f t="shared" ref="T302:T326" si="73">S302*H302</f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50" t="s">
        <v>200</v>
      </c>
      <c r="AT302" s="150" t="s">
        <v>143</v>
      </c>
      <c r="AU302" s="150" t="s">
        <v>147</v>
      </c>
      <c r="AY302" s="14" t="s">
        <v>140</v>
      </c>
      <c r="BE302" s="151">
        <f t="shared" ref="BE302:BE326" si="74">IF(N302="základná",J302,0)</f>
        <v>0</v>
      </c>
      <c r="BF302" s="151">
        <f t="shared" ref="BF302:BF326" si="75">IF(N302="znížená",J302,0)</f>
        <v>0</v>
      </c>
      <c r="BG302" s="151">
        <f t="shared" ref="BG302:BG326" si="76">IF(N302="zákl. prenesená",J302,0)</f>
        <v>0</v>
      </c>
      <c r="BH302" s="151">
        <f t="shared" ref="BH302:BH326" si="77">IF(N302="zníž. prenesená",J302,0)</f>
        <v>0</v>
      </c>
      <c r="BI302" s="151">
        <f t="shared" ref="BI302:BI326" si="78">IF(N302="nulová",J302,0)</f>
        <v>0</v>
      </c>
      <c r="BJ302" s="14" t="s">
        <v>147</v>
      </c>
      <c r="BK302" s="151">
        <f t="shared" ref="BK302:BK326" si="79">ROUND(I302*H302,2)</f>
        <v>0</v>
      </c>
      <c r="BL302" s="14" t="s">
        <v>200</v>
      </c>
      <c r="BM302" s="150" t="s">
        <v>1485</v>
      </c>
    </row>
    <row r="303" spans="1:65" s="2" customFormat="1" ht="24.2" customHeight="1" x14ac:dyDescent="0.2">
      <c r="A303" s="29"/>
      <c r="B303" s="142"/>
      <c r="C303" s="178" t="s">
        <v>672</v>
      </c>
      <c r="D303" s="178" t="s">
        <v>268</v>
      </c>
      <c r="E303" s="179" t="s">
        <v>519</v>
      </c>
      <c r="F303" s="180" t="s">
        <v>520</v>
      </c>
      <c r="G303" s="181" t="s">
        <v>155</v>
      </c>
      <c r="H303" s="182">
        <v>0.46200000000000002</v>
      </c>
      <c r="I303" s="152"/>
      <c r="J303" s="153">
        <f t="shared" si="70"/>
        <v>0</v>
      </c>
      <c r="K303" s="154"/>
      <c r="L303" s="155"/>
      <c r="M303" s="156" t="s">
        <v>1</v>
      </c>
      <c r="N303" s="157" t="s">
        <v>40</v>
      </c>
      <c r="O303" s="55"/>
      <c r="P303" s="148">
        <f t="shared" si="71"/>
        <v>0</v>
      </c>
      <c r="Q303" s="148">
        <v>1.4999999999999999E-2</v>
      </c>
      <c r="R303" s="148">
        <f t="shared" si="72"/>
        <v>6.9300000000000004E-3</v>
      </c>
      <c r="S303" s="148">
        <v>0</v>
      </c>
      <c r="T303" s="149">
        <f t="shared" si="7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0" t="s">
        <v>263</v>
      </c>
      <c r="AT303" s="150" t="s">
        <v>268</v>
      </c>
      <c r="AU303" s="150" t="s">
        <v>147</v>
      </c>
      <c r="AY303" s="14" t="s">
        <v>140</v>
      </c>
      <c r="BE303" s="151">
        <f t="shared" si="74"/>
        <v>0</v>
      </c>
      <c r="BF303" s="151">
        <f t="shared" si="75"/>
        <v>0</v>
      </c>
      <c r="BG303" s="151">
        <f t="shared" si="76"/>
        <v>0</v>
      </c>
      <c r="BH303" s="151">
        <f t="shared" si="77"/>
        <v>0</v>
      </c>
      <c r="BI303" s="151">
        <f t="shared" si="78"/>
        <v>0</v>
      </c>
      <c r="BJ303" s="14" t="s">
        <v>147</v>
      </c>
      <c r="BK303" s="151">
        <f t="shared" si="79"/>
        <v>0</v>
      </c>
      <c r="BL303" s="14" t="s">
        <v>200</v>
      </c>
      <c r="BM303" s="150" t="s">
        <v>1486</v>
      </c>
    </row>
    <row r="304" spans="1:65" s="2" customFormat="1" ht="24.2" customHeight="1" x14ac:dyDescent="0.2">
      <c r="A304" s="29"/>
      <c r="B304" s="142"/>
      <c r="C304" s="178" t="s">
        <v>676</v>
      </c>
      <c r="D304" s="178" t="s">
        <v>268</v>
      </c>
      <c r="E304" s="179" t="s">
        <v>1487</v>
      </c>
      <c r="F304" s="180" t="s">
        <v>1488</v>
      </c>
      <c r="G304" s="181" t="s">
        <v>155</v>
      </c>
      <c r="H304" s="182">
        <v>0.39600000000000002</v>
      </c>
      <c r="I304" s="152"/>
      <c r="J304" s="153">
        <f t="shared" si="70"/>
        <v>0</v>
      </c>
      <c r="K304" s="154"/>
      <c r="L304" s="155"/>
      <c r="M304" s="156" t="s">
        <v>1</v>
      </c>
      <c r="N304" s="157" t="s">
        <v>40</v>
      </c>
      <c r="O304" s="55"/>
      <c r="P304" s="148">
        <f t="shared" si="71"/>
        <v>0</v>
      </c>
      <c r="Q304" s="148">
        <v>1.89E-2</v>
      </c>
      <c r="R304" s="148">
        <f t="shared" si="72"/>
        <v>7.4844000000000004E-3</v>
      </c>
      <c r="S304" s="148">
        <v>0</v>
      </c>
      <c r="T304" s="149">
        <f t="shared" si="7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50" t="s">
        <v>263</v>
      </c>
      <c r="AT304" s="150" t="s">
        <v>268</v>
      </c>
      <c r="AU304" s="150" t="s">
        <v>147</v>
      </c>
      <c r="AY304" s="14" t="s">
        <v>140</v>
      </c>
      <c r="BE304" s="151">
        <f t="shared" si="74"/>
        <v>0</v>
      </c>
      <c r="BF304" s="151">
        <f t="shared" si="75"/>
        <v>0</v>
      </c>
      <c r="BG304" s="151">
        <f t="shared" si="76"/>
        <v>0</v>
      </c>
      <c r="BH304" s="151">
        <f t="shared" si="77"/>
        <v>0</v>
      </c>
      <c r="BI304" s="151">
        <f t="shared" si="78"/>
        <v>0</v>
      </c>
      <c r="BJ304" s="14" t="s">
        <v>147</v>
      </c>
      <c r="BK304" s="151">
        <f t="shared" si="79"/>
        <v>0</v>
      </c>
      <c r="BL304" s="14" t="s">
        <v>200</v>
      </c>
      <c r="BM304" s="150" t="s">
        <v>1489</v>
      </c>
    </row>
    <row r="305" spans="1:65" s="2" customFormat="1" ht="24.2" customHeight="1" x14ac:dyDescent="0.2">
      <c r="A305" s="29"/>
      <c r="B305" s="142"/>
      <c r="C305" s="178" t="s">
        <v>680</v>
      </c>
      <c r="D305" s="178" t="s">
        <v>268</v>
      </c>
      <c r="E305" s="179" t="s">
        <v>1490</v>
      </c>
      <c r="F305" s="180" t="s">
        <v>1491</v>
      </c>
      <c r="G305" s="181" t="s">
        <v>155</v>
      </c>
      <c r="H305" s="182">
        <v>0.39600000000000002</v>
      </c>
      <c r="I305" s="152"/>
      <c r="J305" s="153">
        <f t="shared" si="70"/>
        <v>0</v>
      </c>
      <c r="K305" s="154"/>
      <c r="L305" s="155"/>
      <c r="M305" s="156" t="s">
        <v>1</v>
      </c>
      <c r="N305" s="157" t="s">
        <v>40</v>
      </c>
      <c r="O305" s="55"/>
      <c r="P305" s="148">
        <f t="shared" si="71"/>
        <v>0</v>
      </c>
      <c r="Q305" s="148">
        <v>6.6E-3</v>
      </c>
      <c r="R305" s="148">
        <f t="shared" si="72"/>
        <v>2.6136000000000002E-3</v>
      </c>
      <c r="S305" s="148">
        <v>0</v>
      </c>
      <c r="T305" s="149">
        <f t="shared" si="7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50" t="s">
        <v>263</v>
      </c>
      <c r="AT305" s="150" t="s">
        <v>268</v>
      </c>
      <c r="AU305" s="150" t="s">
        <v>147</v>
      </c>
      <c r="AY305" s="14" t="s">
        <v>140</v>
      </c>
      <c r="BE305" s="151">
        <f t="shared" si="74"/>
        <v>0</v>
      </c>
      <c r="BF305" s="151">
        <f t="shared" si="75"/>
        <v>0</v>
      </c>
      <c r="BG305" s="151">
        <f t="shared" si="76"/>
        <v>0</v>
      </c>
      <c r="BH305" s="151">
        <f t="shared" si="77"/>
        <v>0</v>
      </c>
      <c r="BI305" s="151">
        <f t="shared" si="78"/>
        <v>0</v>
      </c>
      <c r="BJ305" s="14" t="s">
        <v>147</v>
      </c>
      <c r="BK305" s="151">
        <f t="shared" si="79"/>
        <v>0</v>
      </c>
      <c r="BL305" s="14" t="s">
        <v>200</v>
      </c>
      <c r="BM305" s="150" t="s">
        <v>1492</v>
      </c>
    </row>
    <row r="306" spans="1:65" s="2" customFormat="1" ht="24.2" customHeight="1" x14ac:dyDescent="0.2">
      <c r="A306" s="29"/>
      <c r="B306" s="142"/>
      <c r="C306" s="173" t="s">
        <v>684</v>
      </c>
      <c r="D306" s="173" t="s">
        <v>143</v>
      </c>
      <c r="E306" s="174" t="s">
        <v>522</v>
      </c>
      <c r="F306" s="175" t="s">
        <v>523</v>
      </c>
      <c r="G306" s="176" t="s">
        <v>163</v>
      </c>
      <c r="H306" s="177">
        <v>91</v>
      </c>
      <c r="I306" s="143"/>
      <c r="J306" s="144">
        <f t="shared" si="70"/>
        <v>0</v>
      </c>
      <c r="K306" s="145"/>
      <c r="L306" s="30"/>
      <c r="M306" s="146" t="s">
        <v>1</v>
      </c>
      <c r="N306" s="147" t="s">
        <v>40</v>
      </c>
      <c r="O306" s="55"/>
      <c r="P306" s="148">
        <f t="shared" si="71"/>
        <v>0</v>
      </c>
      <c r="Q306" s="148">
        <v>0</v>
      </c>
      <c r="R306" s="148">
        <f t="shared" si="72"/>
        <v>0</v>
      </c>
      <c r="S306" s="148">
        <v>0</v>
      </c>
      <c r="T306" s="149">
        <f t="shared" si="7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50" t="s">
        <v>200</v>
      </c>
      <c r="AT306" s="150" t="s">
        <v>143</v>
      </c>
      <c r="AU306" s="150" t="s">
        <v>147</v>
      </c>
      <c r="AY306" s="14" t="s">
        <v>140</v>
      </c>
      <c r="BE306" s="151">
        <f t="shared" si="74"/>
        <v>0</v>
      </c>
      <c r="BF306" s="151">
        <f t="shared" si="75"/>
        <v>0</v>
      </c>
      <c r="BG306" s="151">
        <f t="shared" si="76"/>
        <v>0</v>
      </c>
      <c r="BH306" s="151">
        <f t="shared" si="77"/>
        <v>0</v>
      </c>
      <c r="BI306" s="151">
        <f t="shared" si="78"/>
        <v>0</v>
      </c>
      <c r="BJ306" s="14" t="s">
        <v>147</v>
      </c>
      <c r="BK306" s="151">
        <f t="shared" si="79"/>
        <v>0</v>
      </c>
      <c r="BL306" s="14" t="s">
        <v>200</v>
      </c>
      <c r="BM306" s="150" t="s">
        <v>524</v>
      </c>
    </row>
    <row r="307" spans="1:65" s="2" customFormat="1" ht="24.2" customHeight="1" x14ac:dyDescent="0.2">
      <c r="A307" s="29"/>
      <c r="B307" s="142"/>
      <c r="C307" s="178" t="s">
        <v>690</v>
      </c>
      <c r="D307" s="178" t="s">
        <v>268</v>
      </c>
      <c r="E307" s="179" t="s">
        <v>526</v>
      </c>
      <c r="F307" s="180" t="s">
        <v>527</v>
      </c>
      <c r="G307" s="181" t="s">
        <v>163</v>
      </c>
      <c r="H307" s="182">
        <v>18.36</v>
      </c>
      <c r="I307" s="152"/>
      <c r="J307" s="153">
        <f t="shared" si="70"/>
        <v>0</v>
      </c>
      <c r="K307" s="154"/>
      <c r="L307" s="155"/>
      <c r="M307" s="156" t="s">
        <v>1</v>
      </c>
      <c r="N307" s="157" t="s">
        <v>40</v>
      </c>
      <c r="O307" s="55"/>
      <c r="P307" s="148">
        <f t="shared" si="71"/>
        <v>0</v>
      </c>
      <c r="Q307" s="148">
        <v>4.0000000000000003E-5</v>
      </c>
      <c r="R307" s="148">
        <f t="shared" si="72"/>
        <v>7.3440000000000007E-4</v>
      </c>
      <c r="S307" s="148">
        <v>0</v>
      </c>
      <c r="T307" s="149">
        <f t="shared" si="7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50" t="s">
        <v>263</v>
      </c>
      <c r="AT307" s="150" t="s">
        <v>268</v>
      </c>
      <c r="AU307" s="150" t="s">
        <v>147</v>
      </c>
      <c r="AY307" s="14" t="s">
        <v>140</v>
      </c>
      <c r="BE307" s="151">
        <f t="shared" si="74"/>
        <v>0</v>
      </c>
      <c r="BF307" s="151">
        <f t="shared" si="75"/>
        <v>0</v>
      </c>
      <c r="BG307" s="151">
        <f t="shared" si="76"/>
        <v>0</v>
      </c>
      <c r="BH307" s="151">
        <f t="shared" si="77"/>
        <v>0</v>
      </c>
      <c r="BI307" s="151">
        <f t="shared" si="78"/>
        <v>0</v>
      </c>
      <c r="BJ307" s="14" t="s">
        <v>147</v>
      </c>
      <c r="BK307" s="151">
        <f t="shared" si="79"/>
        <v>0</v>
      </c>
      <c r="BL307" s="14" t="s">
        <v>200</v>
      </c>
      <c r="BM307" s="150" t="s">
        <v>528</v>
      </c>
    </row>
    <row r="308" spans="1:65" s="2" customFormat="1" ht="24.2" customHeight="1" x14ac:dyDescent="0.2">
      <c r="A308" s="29"/>
      <c r="B308" s="142"/>
      <c r="C308" s="178" t="s">
        <v>694</v>
      </c>
      <c r="D308" s="178" t="s">
        <v>268</v>
      </c>
      <c r="E308" s="179" t="s">
        <v>529</v>
      </c>
      <c r="F308" s="180" t="s">
        <v>530</v>
      </c>
      <c r="G308" s="181" t="s">
        <v>163</v>
      </c>
      <c r="H308" s="182">
        <v>61.2</v>
      </c>
      <c r="I308" s="152"/>
      <c r="J308" s="153">
        <f t="shared" si="70"/>
        <v>0</v>
      </c>
      <c r="K308" s="154"/>
      <c r="L308" s="155"/>
      <c r="M308" s="156" t="s">
        <v>1</v>
      </c>
      <c r="N308" s="157" t="s">
        <v>40</v>
      </c>
      <c r="O308" s="55"/>
      <c r="P308" s="148">
        <f t="shared" si="71"/>
        <v>0</v>
      </c>
      <c r="Q308" s="148">
        <v>8.0000000000000007E-5</v>
      </c>
      <c r="R308" s="148">
        <f t="shared" si="72"/>
        <v>4.896000000000001E-3</v>
      </c>
      <c r="S308" s="148">
        <v>0</v>
      </c>
      <c r="T308" s="149">
        <f t="shared" si="7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50" t="s">
        <v>263</v>
      </c>
      <c r="AT308" s="150" t="s">
        <v>268</v>
      </c>
      <c r="AU308" s="150" t="s">
        <v>147</v>
      </c>
      <c r="AY308" s="14" t="s">
        <v>140</v>
      </c>
      <c r="BE308" s="151">
        <f t="shared" si="74"/>
        <v>0</v>
      </c>
      <c r="BF308" s="151">
        <f t="shared" si="75"/>
        <v>0</v>
      </c>
      <c r="BG308" s="151">
        <f t="shared" si="76"/>
        <v>0</v>
      </c>
      <c r="BH308" s="151">
        <f t="shared" si="77"/>
        <v>0</v>
      </c>
      <c r="BI308" s="151">
        <f t="shared" si="78"/>
        <v>0</v>
      </c>
      <c r="BJ308" s="14" t="s">
        <v>147</v>
      </c>
      <c r="BK308" s="151">
        <f t="shared" si="79"/>
        <v>0</v>
      </c>
      <c r="BL308" s="14" t="s">
        <v>200</v>
      </c>
      <c r="BM308" s="150" t="s">
        <v>531</v>
      </c>
    </row>
    <row r="309" spans="1:65" s="2" customFormat="1" ht="24.2" customHeight="1" x14ac:dyDescent="0.2">
      <c r="A309" s="29"/>
      <c r="B309" s="142"/>
      <c r="C309" s="178" t="s">
        <v>697</v>
      </c>
      <c r="D309" s="178" t="s">
        <v>268</v>
      </c>
      <c r="E309" s="179" t="s">
        <v>533</v>
      </c>
      <c r="F309" s="180" t="s">
        <v>534</v>
      </c>
      <c r="G309" s="181" t="s">
        <v>163</v>
      </c>
      <c r="H309" s="182">
        <v>13.26</v>
      </c>
      <c r="I309" s="152"/>
      <c r="J309" s="153">
        <f t="shared" si="70"/>
        <v>0</v>
      </c>
      <c r="K309" s="154"/>
      <c r="L309" s="155"/>
      <c r="M309" s="156" t="s">
        <v>1</v>
      </c>
      <c r="N309" s="157" t="s">
        <v>40</v>
      </c>
      <c r="O309" s="55"/>
      <c r="P309" s="148">
        <f t="shared" si="71"/>
        <v>0</v>
      </c>
      <c r="Q309" s="148">
        <v>1.7000000000000001E-4</v>
      </c>
      <c r="R309" s="148">
        <f t="shared" si="72"/>
        <v>2.2542E-3</v>
      </c>
      <c r="S309" s="148">
        <v>0</v>
      </c>
      <c r="T309" s="149">
        <f t="shared" si="7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0" t="s">
        <v>263</v>
      </c>
      <c r="AT309" s="150" t="s">
        <v>268</v>
      </c>
      <c r="AU309" s="150" t="s">
        <v>147</v>
      </c>
      <c r="AY309" s="14" t="s">
        <v>140</v>
      </c>
      <c r="BE309" s="151">
        <f t="shared" si="74"/>
        <v>0</v>
      </c>
      <c r="BF309" s="151">
        <f t="shared" si="75"/>
        <v>0</v>
      </c>
      <c r="BG309" s="151">
        <f t="shared" si="76"/>
        <v>0</v>
      </c>
      <c r="BH309" s="151">
        <f t="shared" si="77"/>
        <v>0</v>
      </c>
      <c r="BI309" s="151">
        <f t="shared" si="78"/>
        <v>0</v>
      </c>
      <c r="BJ309" s="14" t="s">
        <v>147</v>
      </c>
      <c r="BK309" s="151">
        <f t="shared" si="79"/>
        <v>0</v>
      </c>
      <c r="BL309" s="14" t="s">
        <v>200</v>
      </c>
      <c r="BM309" s="150" t="s">
        <v>535</v>
      </c>
    </row>
    <row r="310" spans="1:65" s="2" customFormat="1" ht="24.2" customHeight="1" x14ac:dyDescent="0.2">
      <c r="A310" s="29"/>
      <c r="B310" s="142"/>
      <c r="C310" s="173" t="s">
        <v>700</v>
      </c>
      <c r="D310" s="173" t="s">
        <v>143</v>
      </c>
      <c r="E310" s="174" t="s">
        <v>537</v>
      </c>
      <c r="F310" s="175" t="s">
        <v>538</v>
      </c>
      <c r="G310" s="176" t="s">
        <v>163</v>
      </c>
      <c r="H310" s="177">
        <v>145</v>
      </c>
      <c r="I310" s="143"/>
      <c r="J310" s="144">
        <f t="shared" si="70"/>
        <v>0</v>
      </c>
      <c r="K310" s="145"/>
      <c r="L310" s="30"/>
      <c r="M310" s="146" t="s">
        <v>1</v>
      </c>
      <c r="N310" s="147" t="s">
        <v>40</v>
      </c>
      <c r="O310" s="55"/>
      <c r="P310" s="148">
        <f t="shared" si="71"/>
        <v>0</v>
      </c>
      <c r="Q310" s="148">
        <v>2.0000000000000002E-5</v>
      </c>
      <c r="R310" s="148">
        <f t="shared" si="72"/>
        <v>2.9000000000000002E-3</v>
      </c>
      <c r="S310" s="148">
        <v>0</v>
      </c>
      <c r="T310" s="149">
        <f t="shared" si="7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50" t="s">
        <v>200</v>
      </c>
      <c r="AT310" s="150" t="s">
        <v>143</v>
      </c>
      <c r="AU310" s="150" t="s">
        <v>147</v>
      </c>
      <c r="AY310" s="14" t="s">
        <v>140</v>
      </c>
      <c r="BE310" s="151">
        <f t="shared" si="74"/>
        <v>0</v>
      </c>
      <c r="BF310" s="151">
        <f t="shared" si="75"/>
        <v>0</v>
      </c>
      <c r="BG310" s="151">
        <f t="shared" si="76"/>
        <v>0</v>
      </c>
      <c r="BH310" s="151">
        <f t="shared" si="77"/>
        <v>0</v>
      </c>
      <c r="BI310" s="151">
        <f t="shared" si="78"/>
        <v>0</v>
      </c>
      <c r="BJ310" s="14" t="s">
        <v>147</v>
      </c>
      <c r="BK310" s="151">
        <f t="shared" si="79"/>
        <v>0</v>
      </c>
      <c r="BL310" s="14" t="s">
        <v>200</v>
      </c>
      <c r="BM310" s="150" t="s">
        <v>539</v>
      </c>
    </row>
    <row r="311" spans="1:65" s="2" customFormat="1" ht="24.2" customHeight="1" x14ac:dyDescent="0.2">
      <c r="A311" s="29"/>
      <c r="B311" s="142"/>
      <c r="C311" s="178" t="s">
        <v>703</v>
      </c>
      <c r="D311" s="178" t="s">
        <v>268</v>
      </c>
      <c r="E311" s="179" t="s">
        <v>541</v>
      </c>
      <c r="F311" s="180" t="s">
        <v>542</v>
      </c>
      <c r="G311" s="181" t="s">
        <v>163</v>
      </c>
      <c r="H311" s="182">
        <v>15.3</v>
      </c>
      <c r="I311" s="152"/>
      <c r="J311" s="153">
        <f t="shared" si="70"/>
        <v>0</v>
      </c>
      <c r="K311" s="154"/>
      <c r="L311" s="155"/>
      <c r="M311" s="156" t="s">
        <v>1</v>
      </c>
      <c r="N311" s="157" t="s">
        <v>40</v>
      </c>
      <c r="O311" s="55"/>
      <c r="P311" s="148">
        <f t="shared" si="71"/>
        <v>0</v>
      </c>
      <c r="Q311" s="148">
        <v>1.0000000000000001E-5</v>
      </c>
      <c r="R311" s="148">
        <f t="shared" si="72"/>
        <v>1.5300000000000003E-4</v>
      </c>
      <c r="S311" s="148">
        <v>0</v>
      </c>
      <c r="T311" s="149">
        <f t="shared" si="7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50" t="s">
        <v>263</v>
      </c>
      <c r="AT311" s="150" t="s">
        <v>268</v>
      </c>
      <c r="AU311" s="150" t="s">
        <v>147</v>
      </c>
      <c r="AY311" s="14" t="s">
        <v>140</v>
      </c>
      <c r="BE311" s="151">
        <f t="shared" si="74"/>
        <v>0</v>
      </c>
      <c r="BF311" s="151">
        <f t="shared" si="75"/>
        <v>0</v>
      </c>
      <c r="BG311" s="151">
        <f t="shared" si="76"/>
        <v>0</v>
      </c>
      <c r="BH311" s="151">
        <f t="shared" si="77"/>
        <v>0</v>
      </c>
      <c r="BI311" s="151">
        <f t="shared" si="78"/>
        <v>0</v>
      </c>
      <c r="BJ311" s="14" t="s">
        <v>147</v>
      </c>
      <c r="BK311" s="151">
        <f t="shared" si="79"/>
        <v>0</v>
      </c>
      <c r="BL311" s="14" t="s">
        <v>200</v>
      </c>
      <c r="BM311" s="150" t="s">
        <v>543</v>
      </c>
    </row>
    <row r="312" spans="1:65" s="2" customFormat="1" ht="24.2" customHeight="1" x14ac:dyDescent="0.2">
      <c r="A312" s="29"/>
      <c r="B312" s="142"/>
      <c r="C312" s="178" t="s">
        <v>707</v>
      </c>
      <c r="D312" s="178" t="s">
        <v>268</v>
      </c>
      <c r="E312" s="179" t="s">
        <v>545</v>
      </c>
      <c r="F312" s="180" t="s">
        <v>546</v>
      </c>
      <c r="G312" s="181" t="s">
        <v>163</v>
      </c>
      <c r="H312" s="182">
        <v>66.3</v>
      </c>
      <c r="I312" s="152"/>
      <c r="J312" s="153">
        <f t="shared" si="70"/>
        <v>0</v>
      </c>
      <c r="K312" s="154"/>
      <c r="L312" s="155"/>
      <c r="M312" s="156" t="s">
        <v>1</v>
      </c>
      <c r="N312" s="157" t="s">
        <v>40</v>
      </c>
      <c r="O312" s="55"/>
      <c r="P312" s="148">
        <f t="shared" si="71"/>
        <v>0</v>
      </c>
      <c r="Q312" s="148">
        <v>4.0000000000000003E-5</v>
      </c>
      <c r="R312" s="148">
        <f t="shared" si="72"/>
        <v>2.6520000000000003E-3</v>
      </c>
      <c r="S312" s="148">
        <v>0</v>
      </c>
      <c r="T312" s="149">
        <f t="shared" si="73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50" t="s">
        <v>263</v>
      </c>
      <c r="AT312" s="150" t="s">
        <v>268</v>
      </c>
      <c r="AU312" s="150" t="s">
        <v>147</v>
      </c>
      <c r="AY312" s="14" t="s">
        <v>140</v>
      </c>
      <c r="BE312" s="151">
        <f t="shared" si="74"/>
        <v>0</v>
      </c>
      <c r="BF312" s="151">
        <f t="shared" si="75"/>
        <v>0</v>
      </c>
      <c r="BG312" s="151">
        <f t="shared" si="76"/>
        <v>0</v>
      </c>
      <c r="BH312" s="151">
        <f t="shared" si="77"/>
        <v>0</v>
      </c>
      <c r="BI312" s="151">
        <f t="shared" si="78"/>
        <v>0</v>
      </c>
      <c r="BJ312" s="14" t="s">
        <v>147</v>
      </c>
      <c r="BK312" s="151">
        <f t="shared" si="79"/>
        <v>0</v>
      </c>
      <c r="BL312" s="14" t="s">
        <v>200</v>
      </c>
      <c r="BM312" s="150" t="s">
        <v>547</v>
      </c>
    </row>
    <row r="313" spans="1:65" s="2" customFormat="1" ht="24.2" customHeight="1" x14ac:dyDescent="0.2">
      <c r="A313" s="29"/>
      <c r="B313" s="142"/>
      <c r="C313" s="178" t="s">
        <v>711</v>
      </c>
      <c r="D313" s="178" t="s">
        <v>268</v>
      </c>
      <c r="E313" s="179" t="s">
        <v>549</v>
      </c>
      <c r="F313" s="180" t="s">
        <v>550</v>
      </c>
      <c r="G313" s="181" t="s">
        <v>163</v>
      </c>
      <c r="H313" s="182">
        <v>66.3</v>
      </c>
      <c r="I313" s="152"/>
      <c r="J313" s="153">
        <f t="shared" si="70"/>
        <v>0</v>
      </c>
      <c r="K313" s="154"/>
      <c r="L313" s="155"/>
      <c r="M313" s="156" t="s">
        <v>1</v>
      </c>
      <c r="N313" s="157" t="s">
        <v>40</v>
      </c>
      <c r="O313" s="55"/>
      <c r="P313" s="148">
        <f t="shared" si="71"/>
        <v>0</v>
      </c>
      <c r="Q313" s="148">
        <v>2.0000000000000002E-5</v>
      </c>
      <c r="R313" s="148">
        <f t="shared" si="72"/>
        <v>1.3260000000000001E-3</v>
      </c>
      <c r="S313" s="148">
        <v>0</v>
      </c>
      <c r="T313" s="149">
        <f t="shared" si="73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50" t="s">
        <v>263</v>
      </c>
      <c r="AT313" s="150" t="s">
        <v>268</v>
      </c>
      <c r="AU313" s="150" t="s">
        <v>147</v>
      </c>
      <c r="AY313" s="14" t="s">
        <v>140</v>
      </c>
      <c r="BE313" s="151">
        <f t="shared" si="74"/>
        <v>0</v>
      </c>
      <c r="BF313" s="151">
        <f t="shared" si="75"/>
        <v>0</v>
      </c>
      <c r="BG313" s="151">
        <f t="shared" si="76"/>
        <v>0</v>
      </c>
      <c r="BH313" s="151">
        <f t="shared" si="77"/>
        <v>0</v>
      </c>
      <c r="BI313" s="151">
        <f t="shared" si="78"/>
        <v>0</v>
      </c>
      <c r="BJ313" s="14" t="s">
        <v>147</v>
      </c>
      <c r="BK313" s="151">
        <f t="shared" si="79"/>
        <v>0</v>
      </c>
      <c r="BL313" s="14" t="s">
        <v>200</v>
      </c>
      <c r="BM313" s="150" t="s">
        <v>551</v>
      </c>
    </row>
    <row r="314" spans="1:65" s="2" customFormat="1" ht="37.9" customHeight="1" x14ac:dyDescent="0.2">
      <c r="A314" s="29"/>
      <c r="B314" s="142"/>
      <c r="C314" s="173" t="s">
        <v>716</v>
      </c>
      <c r="D314" s="173" t="s">
        <v>143</v>
      </c>
      <c r="E314" s="174" t="s">
        <v>553</v>
      </c>
      <c r="F314" s="175" t="s">
        <v>554</v>
      </c>
      <c r="G314" s="176" t="s">
        <v>145</v>
      </c>
      <c r="H314" s="177">
        <v>5</v>
      </c>
      <c r="I314" s="143"/>
      <c r="J314" s="144">
        <f t="shared" si="70"/>
        <v>0</v>
      </c>
      <c r="K314" s="145"/>
      <c r="L314" s="30"/>
      <c r="M314" s="146" t="s">
        <v>1</v>
      </c>
      <c r="N314" s="147" t="s">
        <v>40</v>
      </c>
      <c r="O314" s="55"/>
      <c r="P314" s="148">
        <f t="shared" si="71"/>
        <v>0</v>
      </c>
      <c r="Q314" s="148">
        <v>1E-4</v>
      </c>
      <c r="R314" s="148">
        <f t="shared" si="72"/>
        <v>5.0000000000000001E-4</v>
      </c>
      <c r="S314" s="148">
        <v>0</v>
      </c>
      <c r="T314" s="149">
        <f t="shared" si="73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50" t="s">
        <v>200</v>
      </c>
      <c r="AT314" s="150" t="s">
        <v>143</v>
      </c>
      <c r="AU314" s="150" t="s">
        <v>147</v>
      </c>
      <c r="AY314" s="14" t="s">
        <v>140</v>
      </c>
      <c r="BE314" s="151">
        <f t="shared" si="74"/>
        <v>0</v>
      </c>
      <c r="BF314" s="151">
        <f t="shared" si="75"/>
        <v>0</v>
      </c>
      <c r="BG314" s="151">
        <f t="shared" si="76"/>
        <v>0</v>
      </c>
      <c r="BH314" s="151">
        <f t="shared" si="77"/>
        <v>0</v>
      </c>
      <c r="BI314" s="151">
        <f t="shared" si="78"/>
        <v>0</v>
      </c>
      <c r="BJ314" s="14" t="s">
        <v>147</v>
      </c>
      <c r="BK314" s="151">
        <f t="shared" si="79"/>
        <v>0</v>
      </c>
      <c r="BL314" s="14" t="s">
        <v>200</v>
      </c>
      <c r="BM314" s="150" t="s">
        <v>555</v>
      </c>
    </row>
    <row r="315" spans="1:65" s="2" customFormat="1" ht="24.2" customHeight="1" x14ac:dyDescent="0.2">
      <c r="A315" s="29"/>
      <c r="B315" s="142"/>
      <c r="C315" s="178" t="s">
        <v>720</v>
      </c>
      <c r="D315" s="178" t="s">
        <v>268</v>
      </c>
      <c r="E315" s="179" t="s">
        <v>557</v>
      </c>
      <c r="F315" s="180" t="s">
        <v>558</v>
      </c>
      <c r="G315" s="181" t="s">
        <v>145</v>
      </c>
      <c r="H315" s="182">
        <v>0.25</v>
      </c>
      <c r="I315" s="152"/>
      <c r="J315" s="153">
        <f t="shared" si="70"/>
        <v>0</v>
      </c>
      <c r="K315" s="154"/>
      <c r="L315" s="155"/>
      <c r="M315" s="156" t="s">
        <v>1</v>
      </c>
      <c r="N315" s="157" t="s">
        <v>40</v>
      </c>
      <c r="O315" s="55"/>
      <c r="P315" s="148">
        <f t="shared" si="71"/>
        <v>0</v>
      </c>
      <c r="Q315" s="148">
        <v>4.6999999999999999E-4</v>
      </c>
      <c r="R315" s="148">
        <f t="shared" si="72"/>
        <v>1.175E-4</v>
      </c>
      <c r="S315" s="148">
        <v>0</v>
      </c>
      <c r="T315" s="149">
        <f t="shared" si="73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50" t="s">
        <v>263</v>
      </c>
      <c r="AT315" s="150" t="s">
        <v>268</v>
      </c>
      <c r="AU315" s="150" t="s">
        <v>147</v>
      </c>
      <c r="AY315" s="14" t="s">
        <v>140</v>
      </c>
      <c r="BE315" s="151">
        <f t="shared" si="74"/>
        <v>0</v>
      </c>
      <c r="BF315" s="151">
        <f t="shared" si="75"/>
        <v>0</v>
      </c>
      <c r="BG315" s="151">
        <f t="shared" si="76"/>
        <v>0</v>
      </c>
      <c r="BH315" s="151">
        <f t="shared" si="77"/>
        <v>0</v>
      </c>
      <c r="BI315" s="151">
        <f t="shared" si="78"/>
        <v>0</v>
      </c>
      <c r="BJ315" s="14" t="s">
        <v>147</v>
      </c>
      <c r="BK315" s="151">
        <f t="shared" si="79"/>
        <v>0</v>
      </c>
      <c r="BL315" s="14" t="s">
        <v>200</v>
      </c>
      <c r="BM315" s="150" t="s">
        <v>559</v>
      </c>
    </row>
    <row r="316" spans="1:65" s="2" customFormat="1" ht="60" customHeight="1" x14ac:dyDescent="0.2">
      <c r="A316" s="29"/>
      <c r="B316" s="142"/>
      <c r="C316" s="178" t="s">
        <v>723</v>
      </c>
      <c r="D316" s="178" t="s">
        <v>268</v>
      </c>
      <c r="E316" s="179" t="s">
        <v>561</v>
      </c>
      <c r="F316" s="180" t="s">
        <v>562</v>
      </c>
      <c r="G316" s="181" t="s">
        <v>155</v>
      </c>
      <c r="H316" s="182">
        <v>0.81599999999999995</v>
      </c>
      <c r="I316" s="152"/>
      <c r="J316" s="153">
        <f t="shared" si="70"/>
        <v>0</v>
      </c>
      <c r="K316" s="154"/>
      <c r="L316" s="155"/>
      <c r="M316" s="156" t="s">
        <v>1</v>
      </c>
      <c r="N316" s="157" t="s">
        <v>40</v>
      </c>
      <c r="O316" s="55"/>
      <c r="P316" s="148">
        <f t="shared" si="71"/>
        <v>0</v>
      </c>
      <c r="Q316" s="148">
        <v>3.4299999999999999E-3</v>
      </c>
      <c r="R316" s="148">
        <f t="shared" si="72"/>
        <v>2.7988799999999997E-3</v>
      </c>
      <c r="S316" s="148">
        <v>0</v>
      </c>
      <c r="T316" s="149">
        <f t="shared" si="73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50" t="s">
        <v>263</v>
      </c>
      <c r="AT316" s="150" t="s">
        <v>268</v>
      </c>
      <c r="AU316" s="150" t="s">
        <v>147</v>
      </c>
      <c r="AY316" s="14" t="s">
        <v>140</v>
      </c>
      <c r="BE316" s="151">
        <f t="shared" si="74"/>
        <v>0</v>
      </c>
      <c r="BF316" s="151">
        <f t="shared" si="75"/>
        <v>0</v>
      </c>
      <c r="BG316" s="151">
        <f t="shared" si="76"/>
        <v>0</v>
      </c>
      <c r="BH316" s="151">
        <f t="shared" si="77"/>
        <v>0</v>
      </c>
      <c r="BI316" s="151">
        <f t="shared" si="78"/>
        <v>0</v>
      </c>
      <c r="BJ316" s="14" t="s">
        <v>147</v>
      </c>
      <c r="BK316" s="151">
        <f t="shared" si="79"/>
        <v>0</v>
      </c>
      <c r="BL316" s="14" t="s">
        <v>200</v>
      </c>
      <c r="BM316" s="150" t="s">
        <v>563</v>
      </c>
    </row>
    <row r="317" spans="1:65" s="2" customFormat="1" ht="37.9" customHeight="1" x14ac:dyDescent="0.2">
      <c r="A317" s="29"/>
      <c r="B317" s="142"/>
      <c r="C317" s="173" t="s">
        <v>726</v>
      </c>
      <c r="D317" s="173" t="s">
        <v>143</v>
      </c>
      <c r="E317" s="174" t="s">
        <v>565</v>
      </c>
      <c r="F317" s="175" t="s">
        <v>566</v>
      </c>
      <c r="G317" s="176" t="s">
        <v>145</v>
      </c>
      <c r="H317" s="177">
        <v>2</v>
      </c>
      <c r="I317" s="143"/>
      <c r="J317" s="144">
        <f t="shared" si="70"/>
        <v>0</v>
      </c>
      <c r="K317" s="145"/>
      <c r="L317" s="30"/>
      <c r="M317" s="146" t="s">
        <v>1</v>
      </c>
      <c r="N317" s="147" t="s">
        <v>40</v>
      </c>
      <c r="O317" s="55"/>
      <c r="P317" s="148">
        <f t="shared" si="71"/>
        <v>0</v>
      </c>
      <c r="Q317" s="148">
        <v>1E-4</v>
      </c>
      <c r="R317" s="148">
        <f t="shared" si="72"/>
        <v>2.0000000000000001E-4</v>
      </c>
      <c r="S317" s="148">
        <v>0</v>
      </c>
      <c r="T317" s="149">
        <f t="shared" si="73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50" t="s">
        <v>200</v>
      </c>
      <c r="AT317" s="150" t="s">
        <v>143</v>
      </c>
      <c r="AU317" s="150" t="s">
        <v>147</v>
      </c>
      <c r="AY317" s="14" t="s">
        <v>140</v>
      </c>
      <c r="BE317" s="151">
        <f t="shared" si="74"/>
        <v>0</v>
      </c>
      <c r="BF317" s="151">
        <f t="shared" si="75"/>
        <v>0</v>
      </c>
      <c r="BG317" s="151">
        <f t="shared" si="76"/>
        <v>0</v>
      </c>
      <c r="BH317" s="151">
        <f t="shared" si="77"/>
        <v>0</v>
      </c>
      <c r="BI317" s="151">
        <f t="shared" si="78"/>
        <v>0</v>
      </c>
      <c r="BJ317" s="14" t="s">
        <v>147</v>
      </c>
      <c r="BK317" s="151">
        <f t="shared" si="79"/>
        <v>0</v>
      </c>
      <c r="BL317" s="14" t="s">
        <v>200</v>
      </c>
      <c r="BM317" s="150" t="s">
        <v>567</v>
      </c>
    </row>
    <row r="318" spans="1:65" s="2" customFormat="1" ht="37.9" customHeight="1" x14ac:dyDescent="0.2">
      <c r="A318" s="29"/>
      <c r="B318" s="142"/>
      <c r="C318" s="178" t="s">
        <v>729</v>
      </c>
      <c r="D318" s="178" t="s">
        <v>268</v>
      </c>
      <c r="E318" s="179" t="s">
        <v>569</v>
      </c>
      <c r="F318" s="180" t="s">
        <v>570</v>
      </c>
      <c r="G318" s="181" t="s">
        <v>145</v>
      </c>
      <c r="H318" s="182">
        <v>0.8</v>
      </c>
      <c r="I318" s="152"/>
      <c r="J318" s="153">
        <f t="shared" si="70"/>
        <v>0</v>
      </c>
      <c r="K318" s="154"/>
      <c r="L318" s="155"/>
      <c r="M318" s="156" t="s">
        <v>1</v>
      </c>
      <c r="N318" s="157" t="s">
        <v>40</v>
      </c>
      <c r="O318" s="55"/>
      <c r="P318" s="148">
        <f t="shared" si="71"/>
        <v>0</v>
      </c>
      <c r="Q318" s="148">
        <v>4.8999999999999998E-4</v>
      </c>
      <c r="R318" s="148">
        <f t="shared" si="72"/>
        <v>3.9199999999999999E-4</v>
      </c>
      <c r="S318" s="148">
        <v>0</v>
      </c>
      <c r="T318" s="149">
        <f t="shared" si="7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0" t="s">
        <v>263</v>
      </c>
      <c r="AT318" s="150" t="s">
        <v>268</v>
      </c>
      <c r="AU318" s="150" t="s">
        <v>147</v>
      </c>
      <c r="AY318" s="14" t="s">
        <v>140</v>
      </c>
      <c r="BE318" s="151">
        <f t="shared" si="74"/>
        <v>0</v>
      </c>
      <c r="BF318" s="151">
        <f t="shared" si="75"/>
        <v>0</v>
      </c>
      <c r="BG318" s="151">
        <f t="shared" si="76"/>
        <v>0</v>
      </c>
      <c r="BH318" s="151">
        <f t="shared" si="77"/>
        <v>0</v>
      </c>
      <c r="BI318" s="151">
        <f t="shared" si="78"/>
        <v>0</v>
      </c>
      <c r="BJ318" s="14" t="s">
        <v>147</v>
      </c>
      <c r="BK318" s="151">
        <f t="shared" si="79"/>
        <v>0</v>
      </c>
      <c r="BL318" s="14" t="s">
        <v>200</v>
      </c>
      <c r="BM318" s="150" t="s">
        <v>571</v>
      </c>
    </row>
    <row r="319" spans="1:65" s="2" customFormat="1" ht="51" customHeight="1" x14ac:dyDescent="0.2">
      <c r="A319" s="29"/>
      <c r="B319" s="142"/>
      <c r="C319" s="178" t="s">
        <v>732</v>
      </c>
      <c r="D319" s="178" t="s">
        <v>268</v>
      </c>
      <c r="E319" s="179" t="s">
        <v>561</v>
      </c>
      <c r="F319" s="180" t="s">
        <v>562</v>
      </c>
      <c r="G319" s="181" t="s">
        <v>155</v>
      </c>
      <c r="H319" s="182">
        <v>1.004</v>
      </c>
      <c r="I319" s="152"/>
      <c r="J319" s="153">
        <f t="shared" si="70"/>
        <v>0</v>
      </c>
      <c r="K319" s="154"/>
      <c r="L319" s="155"/>
      <c r="M319" s="156" t="s">
        <v>1</v>
      </c>
      <c r="N319" s="157" t="s">
        <v>40</v>
      </c>
      <c r="O319" s="55"/>
      <c r="P319" s="148">
        <f t="shared" si="71"/>
        <v>0</v>
      </c>
      <c r="Q319" s="148">
        <v>3.4299999999999999E-3</v>
      </c>
      <c r="R319" s="148">
        <f t="shared" si="72"/>
        <v>3.4437199999999999E-3</v>
      </c>
      <c r="S319" s="148">
        <v>0</v>
      </c>
      <c r="T319" s="149">
        <f t="shared" si="73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50" t="s">
        <v>263</v>
      </c>
      <c r="AT319" s="150" t="s">
        <v>268</v>
      </c>
      <c r="AU319" s="150" t="s">
        <v>147</v>
      </c>
      <c r="AY319" s="14" t="s">
        <v>140</v>
      </c>
      <c r="BE319" s="151">
        <f t="shared" si="74"/>
        <v>0</v>
      </c>
      <c r="BF319" s="151">
        <f t="shared" si="75"/>
        <v>0</v>
      </c>
      <c r="BG319" s="151">
        <f t="shared" si="76"/>
        <v>0</v>
      </c>
      <c r="BH319" s="151">
        <f t="shared" si="77"/>
        <v>0</v>
      </c>
      <c r="BI319" s="151">
        <f t="shared" si="78"/>
        <v>0</v>
      </c>
      <c r="BJ319" s="14" t="s">
        <v>147</v>
      </c>
      <c r="BK319" s="151">
        <f t="shared" si="79"/>
        <v>0</v>
      </c>
      <c r="BL319" s="14" t="s">
        <v>200</v>
      </c>
      <c r="BM319" s="150" t="s">
        <v>573</v>
      </c>
    </row>
    <row r="320" spans="1:65" s="2" customFormat="1" ht="37.9" customHeight="1" x14ac:dyDescent="0.2">
      <c r="A320" s="29"/>
      <c r="B320" s="142"/>
      <c r="C320" s="173" t="s">
        <v>736</v>
      </c>
      <c r="D320" s="173" t="s">
        <v>143</v>
      </c>
      <c r="E320" s="174" t="s">
        <v>575</v>
      </c>
      <c r="F320" s="175" t="s">
        <v>576</v>
      </c>
      <c r="G320" s="176" t="s">
        <v>145</v>
      </c>
      <c r="H320" s="177">
        <v>53</v>
      </c>
      <c r="I320" s="143"/>
      <c r="J320" s="144">
        <f t="shared" si="70"/>
        <v>0</v>
      </c>
      <c r="K320" s="145"/>
      <c r="L320" s="30"/>
      <c r="M320" s="146" t="s">
        <v>1</v>
      </c>
      <c r="N320" s="147" t="s">
        <v>40</v>
      </c>
      <c r="O320" s="55"/>
      <c r="P320" s="148">
        <f t="shared" si="71"/>
        <v>0</v>
      </c>
      <c r="Q320" s="148">
        <v>1E-4</v>
      </c>
      <c r="R320" s="148">
        <f t="shared" si="72"/>
        <v>5.3E-3</v>
      </c>
      <c r="S320" s="148">
        <v>0</v>
      </c>
      <c r="T320" s="149">
        <f t="shared" si="73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50" t="s">
        <v>200</v>
      </c>
      <c r="AT320" s="150" t="s">
        <v>143</v>
      </c>
      <c r="AU320" s="150" t="s">
        <v>147</v>
      </c>
      <c r="AY320" s="14" t="s">
        <v>140</v>
      </c>
      <c r="BE320" s="151">
        <f t="shared" si="74"/>
        <v>0</v>
      </c>
      <c r="BF320" s="151">
        <f t="shared" si="75"/>
        <v>0</v>
      </c>
      <c r="BG320" s="151">
        <f t="shared" si="76"/>
        <v>0</v>
      </c>
      <c r="BH320" s="151">
        <f t="shared" si="77"/>
        <v>0</v>
      </c>
      <c r="BI320" s="151">
        <f t="shared" si="78"/>
        <v>0</v>
      </c>
      <c r="BJ320" s="14" t="s">
        <v>147</v>
      </c>
      <c r="BK320" s="151">
        <f t="shared" si="79"/>
        <v>0</v>
      </c>
      <c r="BL320" s="14" t="s">
        <v>200</v>
      </c>
      <c r="BM320" s="150" t="s">
        <v>577</v>
      </c>
    </row>
    <row r="321" spans="1:65" s="2" customFormat="1" ht="24.2" customHeight="1" x14ac:dyDescent="0.2">
      <c r="A321" s="29"/>
      <c r="B321" s="142"/>
      <c r="C321" s="178" t="s">
        <v>740</v>
      </c>
      <c r="D321" s="178" t="s">
        <v>268</v>
      </c>
      <c r="E321" s="179" t="s">
        <v>557</v>
      </c>
      <c r="F321" s="180" t="s">
        <v>558</v>
      </c>
      <c r="G321" s="181" t="s">
        <v>145</v>
      </c>
      <c r="H321" s="182">
        <v>4.24</v>
      </c>
      <c r="I321" s="152"/>
      <c r="J321" s="153">
        <f t="shared" si="70"/>
        <v>0</v>
      </c>
      <c r="K321" s="154"/>
      <c r="L321" s="155"/>
      <c r="M321" s="156" t="s">
        <v>1</v>
      </c>
      <c r="N321" s="157" t="s">
        <v>40</v>
      </c>
      <c r="O321" s="55"/>
      <c r="P321" s="148">
        <f t="shared" si="71"/>
        <v>0</v>
      </c>
      <c r="Q321" s="148">
        <v>4.6999999999999999E-4</v>
      </c>
      <c r="R321" s="148">
        <f t="shared" si="72"/>
        <v>1.9927999999999999E-3</v>
      </c>
      <c r="S321" s="148">
        <v>0</v>
      </c>
      <c r="T321" s="149">
        <f t="shared" si="73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50" t="s">
        <v>263</v>
      </c>
      <c r="AT321" s="150" t="s">
        <v>268</v>
      </c>
      <c r="AU321" s="150" t="s">
        <v>147</v>
      </c>
      <c r="AY321" s="14" t="s">
        <v>140</v>
      </c>
      <c r="BE321" s="151">
        <f t="shared" si="74"/>
        <v>0</v>
      </c>
      <c r="BF321" s="151">
        <f t="shared" si="75"/>
        <v>0</v>
      </c>
      <c r="BG321" s="151">
        <f t="shared" si="76"/>
        <v>0</v>
      </c>
      <c r="BH321" s="151">
        <f t="shared" si="77"/>
        <v>0</v>
      </c>
      <c r="BI321" s="151">
        <f t="shared" si="78"/>
        <v>0</v>
      </c>
      <c r="BJ321" s="14" t="s">
        <v>147</v>
      </c>
      <c r="BK321" s="151">
        <f t="shared" si="79"/>
        <v>0</v>
      </c>
      <c r="BL321" s="14" t="s">
        <v>200</v>
      </c>
      <c r="BM321" s="150" t="s">
        <v>579</v>
      </c>
    </row>
    <row r="322" spans="1:65" s="2" customFormat="1" ht="54.75" customHeight="1" x14ac:dyDescent="0.2">
      <c r="A322" s="29"/>
      <c r="B322" s="142"/>
      <c r="C322" s="178" t="s">
        <v>745</v>
      </c>
      <c r="D322" s="178" t="s">
        <v>268</v>
      </c>
      <c r="E322" s="179" t="s">
        <v>561</v>
      </c>
      <c r="F322" s="180" t="s">
        <v>562</v>
      </c>
      <c r="G322" s="181" t="s">
        <v>155</v>
      </c>
      <c r="H322" s="182">
        <v>17.277999999999999</v>
      </c>
      <c r="I322" s="152"/>
      <c r="J322" s="153">
        <f t="shared" si="70"/>
        <v>0</v>
      </c>
      <c r="K322" s="154"/>
      <c r="L322" s="155"/>
      <c r="M322" s="156" t="s">
        <v>1</v>
      </c>
      <c r="N322" s="157" t="s">
        <v>40</v>
      </c>
      <c r="O322" s="55"/>
      <c r="P322" s="148">
        <f t="shared" si="71"/>
        <v>0</v>
      </c>
      <c r="Q322" s="148">
        <v>3.4299999999999999E-3</v>
      </c>
      <c r="R322" s="148">
        <f t="shared" si="72"/>
        <v>5.9263539999999996E-2</v>
      </c>
      <c r="S322" s="148">
        <v>0</v>
      </c>
      <c r="T322" s="149">
        <f t="shared" si="73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50" t="s">
        <v>263</v>
      </c>
      <c r="AT322" s="150" t="s">
        <v>268</v>
      </c>
      <c r="AU322" s="150" t="s">
        <v>147</v>
      </c>
      <c r="AY322" s="14" t="s">
        <v>140</v>
      </c>
      <c r="BE322" s="151">
        <f t="shared" si="74"/>
        <v>0</v>
      </c>
      <c r="BF322" s="151">
        <f t="shared" si="75"/>
        <v>0</v>
      </c>
      <c r="BG322" s="151">
        <f t="shared" si="76"/>
        <v>0</v>
      </c>
      <c r="BH322" s="151">
        <f t="shared" si="77"/>
        <v>0</v>
      </c>
      <c r="BI322" s="151">
        <f t="shared" si="78"/>
        <v>0</v>
      </c>
      <c r="BJ322" s="14" t="s">
        <v>147</v>
      </c>
      <c r="BK322" s="151">
        <f t="shared" si="79"/>
        <v>0</v>
      </c>
      <c r="BL322" s="14" t="s">
        <v>200</v>
      </c>
      <c r="BM322" s="150" t="s">
        <v>581</v>
      </c>
    </row>
    <row r="323" spans="1:65" s="2" customFormat="1" ht="37.9" customHeight="1" x14ac:dyDescent="0.2">
      <c r="A323" s="29"/>
      <c r="B323" s="142"/>
      <c r="C323" s="173" t="s">
        <v>749</v>
      </c>
      <c r="D323" s="173" t="s">
        <v>143</v>
      </c>
      <c r="E323" s="174" t="s">
        <v>583</v>
      </c>
      <c r="F323" s="175" t="s">
        <v>584</v>
      </c>
      <c r="G323" s="176" t="s">
        <v>145</v>
      </c>
      <c r="H323" s="177">
        <v>21</v>
      </c>
      <c r="I323" s="143"/>
      <c r="J323" s="144">
        <f t="shared" si="70"/>
        <v>0</v>
      </c>
      <c r="K323" s="145"/>
      <c r="L323" s="30"/>
      <c r="M323" s="146" t="s">
        <v>1</v>
      </c>
      <c r="N323" s="147" t="s">
        <v>40</v>
      </c>
      <c r="O323" s="55"/>
      <c r="P323" s="148">
        <f t="shared" si="71"/>
        <v>0</v>
      </c>
      <c r="Q323" s="148">
        <v>1E-4</v>
      </c>
      <c r="R323" s="148">
        <f t="shared" si="72"/>
        <v>2.1000000000000003E-3</v>
      </c>
      <c r="S323" s="148">
        <v>0</v>
      </c>
      <c r="T323" s="149">
        <f t="shared" si="73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50" t="s">
        <v>200</v>
      </c>
      <c r="AT323" s="150" t="s">
        <v>143</v>
      </c>
      <c r="AU323" s="150" t="s">
        <v>147</v>
      </c>
      <c r="AY323" s="14" t="s">
        <v>140</v>
      </c>
      <c r="BE323" s="151">
        <f t="shared" si="74"/>
        <v>0</v>
      </c>
      <c r="BF323" s="151">
        <f t="shared" si="75"/>
        <v>0</v>
      </c>
      <c r="BG323" s="151">
        <f t="shared" si="76"/>
        <v>0</v>
      </c>
      <c r="BH323" s="151">
        <f t="shared" si="77"/>
        <v>0</v>
      </c>
      <c r="BI323" s="151">
        <f t="shared" si="78"/>
        <v>0</v>
      </c>
      <c r="BJ323" s="14" t="s">
        <v>147</v>
      </c>
      <c r="BK323" s="151">
        <f t="shared" si="79"/>
        <v>0</v>
      </c>
      <c r="BL323" s="14" t="s">
        <v>200</v>
      </c>
      <c r="BM323" s="150" t="s">
        <v>585</v>
      </c>
    </row>
    <row r="324" spans="1:65" s="2" customFormat="1" ht="37.9" customHeight="1" x14ac:dyDescent="0.2">
      <c r="A324" s="29"/>
      <c r="B324" s="142"/>
      <c r="C324" s="178" t="s">
        <v>755</v>
      </c>
      <c r="D324" s="178" t="s">
        <v>268</v>
      </c>
      <c r="E324" s="179" t="s">
        <v>569</v>
      </c>
      <c r="F324" s="180" t="s">
        <v>570</v>
      </c>
      <c r="G324" s="181" t="s">
        <v>145</v>
      </c>
      <c r="H324" s="182">
        <v>16.8</v>
      </c>
      <c r="I324" s="152"/>
      <c r="J324" s="153">
        <f t="shared" si="70"/>
        <v>0</v>
      </c>
      <c r="K324" s="154"/>
      <c r="L324" s="155"/>
      <c r="M324" s="156" t="s">
        <v>1</v>
      </c>
      <c r="N324" s="157" t="s">
        <v>40</v>
      </c>
      <c r="O324" s="55"/>
      <c r="P324" s="148">
        <f t="shared" si="71"/>
        <v>0</v>
      </c>
      <c r="Q324" s="148">
        <v>4.8999999999999998E-4</v>
      </c>
      <c r="R324" s="148">
        <f t="shared" si="72"/>
        <v>8.2319999999999997E-3</v>
      </c>
      <c r="S324" s="148">
        <v>0</v>
      </c>
      <c r="T324" s="149">
        <f t="shared" si="73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50" t="s">
        <v>263</v>
      </c>
      <c r="AT324" s="150" t="s">
        <v>268</v>
      </c>
      <c r="AU324" s="150" t="s">
        <v>147</v>
      </c>
      <c r="AY324" s="14" t="s">
        <v>140</v>
      </c>
      <c r="BE324" s="151">
        <f t="shared" si="74"/>
        <v>0</v>
      </c>
      <c r="BF324" s="151">
        <f t="shared" si="75"/>
        <v>0</v>
      </c>
      <c r="BG324" s="151">
        <f t="shared" si="76"/>
        <v>0</v>
      </c>
      <c r="BH324" s="151">
        <f t="shared" si="77"/>
        <v>0</v>
      </c>
      <c r="BI324" s="151">
        <f t="shared" si="78"/>
        <v>0</v>
      </c>
      <c r="BJ324" s="14" t="s">
        <v>147</v>
      </c>
      <c r="BK324" s="151">
        <f t="shared" si="79"/>
        <v>0</v>
      </c>
      <c r="BL324" s="14" t="s">
        <v>200</v>
      </c>
      <c r="BM324" s="150" t="s">
        <v>587</v>
      </c>
    </row>
    <row r="325" spans="1:65" s="2" customFormat="1" ht="49.5" customHeight="1" x14ac:dyDescent="0.2">
      <c r="A325" s="29"/>
      <c r="B325" s="142"/>
      <c r="C325" s="178" t="s">
        <v>760</v>
      </c>
      <c r="D325" s="178" t="s">
        <v>268</v>
      </c>
      <c r="E325" s="179" t="s">
        <v>561</v>
      </c>
      <c r="F325" s="180" t="s">
        <v>562</v>
      </c>
      <c r="G325" s="181" t="s">
        <v>155</v>
      </c>
      <c r="H325" s="182">
        <v>21.42</v>
      </c>
      <c r="I325" s="152"/>
      <c r="J325" s="153">
        <f t="shared" si="70"/>
        <v>0</v>
      </c>
      <c r="K325" s="154"/>
      <c r="L325" s="155"/>
      <c r="M325" s="156" t="s">
        <v>1</v>
      </c>
      <c r="N325" s="157" t="s">
        <v>40</v>
      </c>
      <c r="O325" s="55"/>
      <c r="P325" s="148">
        <f t="shared" si="71"/>
        <v>0</v>
      </c>
      <c r="Q325" s="148">
        <v>3.4299999999999999E-3</v>
      </c>
      <c r="R325" s="148">
        <f t="shared" si="72"/>
        <v>7.3470599999999997E-2</v>
      </c>
      <c r="S325" s="148">
        <v>0</v>
      </c>
      <c r="T325" s="149">
        <f t="shared" si="73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50" t="s">
        <v>263</v>
      </c>
      <c r="AT325" s="150" t="s">
        <v>268</v>
      </c>
      <c r="AU325" s="150" t="s">
        <v>147</v>
      </c>
      <c r="AY325" s="14" t="s">
        <v>140</v>
      </c>
      <c r="BE325" s="151">
        <f t="shared" si="74"/>
        <v>0</v>
      </c>
      <c r="BF325" s="151">
        <f t="shared" si="75"/>
        <v>0</v>
      </c>
      <c r="BG325" s="151">
        <f t="shared" si="76"/>
        <v>0</v>
      </c>
      <c r="BH325" s="151">
        <f t="shared" si="77"/>
        <v>0</v>
      </c>
      <c r="BI325" s="151">
        <f t="shared" si="78"/>
        <v>0</v>
      </c>
      <c r="BJ325" s="14" t="s">
        <v>147</v>
      </c>
      <c r="BK325" s="151">
        <f t="shared" si="79"/>
        <v>0</v>
      </c>
      <c r="BL325" s="14" t="s">
        <v>200</v>
      </c>
      <c r="BM325" s="150" t="s">
        <v>589</v>
      </c>
    </row>
    <row r="326" spans="1:65" s="2" customFormat="1" ht="24.2" customHeight="1" x14ac:dyDescent="0.2">
      <c r="A326" s="29"/>
      <c r="B326" s="142"/>
      <c r="C326" s="173" t="s">
        <v>764</v>
      </c>
      <c r="D326" s="173" t="s">
        <v>143</v>
      </c>
      <c r="E326" s="174" t="s">
        <v>591</v>
      </c>
      <c r="F326" s="175" t="s">
        <v>592</v>
      </c>
      <c r="G326" s="176" t="s">
        <v>462</v>
      </c>
      <c r="H326" s="158"/>
      <c r="I326" s="143"/>
      <c r="J326" s="144">
        <f t="shared" si="70"/>
        <v>0</v>
      </c>
      <c r="K326" s="145"/>
      <c r="L326" s="30"/>
      <c r="M326" s="146" t="s">
        <v>1</v>
      </c>
      <c r="N326" s="147" t="s">
        <v>40</v>
      </c>
      <c r="O326" s="55"/>
      <c r="P326" s="148">
        <f t="shared" si="71"/>
        <v>0</v>
      </c>
      <c r="Q326" s="148">
        <v>0</v>
      </c>
      <c r="R326" s="148">
        <f t="shared" si="72"/>
        <v>0</v>
      </c>
      <c r="S326" s="148">
        <v>0</v>
      </c>
      <c r="T326" s="149">
        <f t="shared" si="73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50" t="s">
        <v>200</v>
      </c>
      <c r="AT326" s="150" t="s">
        <v>143</v>
      </c>
      <c r="AU326" s="150" t="s">
        <v>147</v>
      </c>
      <c r="AY326" s="14" t="s">
        <v>140</v>
      </c>
      <c r="BE326" s="151">
        <f t="shared" si="74"/>
        <v>0</v>
      </c>
      <c r="BF326" s="151">
        <f t="shared" si="75"/>
        <v>0</v>
      </c>
      <c r="BG326" s="151">
        <f t="shared" si="76"/>
        <v>0</v>
      </c>
      <c r="BH326" s="151">
        <f t="shared" si="77"/>
        <v>0</v>
      </c>
      <c r="BI326" s="151">
        <f t="shared" si="78"/>
        <v>0</v>
      </c>
      <c r="BJ326" s="14" t="s">
        <v>147</v>
      </c>
      <c r="BK326" s="151">
        <f t="shared" si="79"/>
        <v>0</v>
      </c>
      <c r="BL326" s="14" t="s">
        <v>200</v>
      </c>
      <c r="BM326" s="150" t="s">
        <v>593</v>
      </c>
    </row>
    <row r="327" spans="1:65" s="12" customFormat="1" ht="22.9" customHeight="1" x14ac:dyDescent="0.2">
      <c r="B327" s="130"/>
      <c r="D327" s="131" t="s">
        <v>73</v>
      </c>
      <c r="E327" s="140" t="s">
        <v>594</v>
      </c>
      <c r="F327" s="140" t="s">
        <v>595</v>
      </c>
      <c r="I327" s="133"/>
      <c r="J327" s="141">
        <f>BK327</f>
        <v>0</v>
      </c>
      <c r="L327" s="130"/>
      <c r="M327" s="134"/>
      <c r="N327" s="135"/>
      <c r="O327" s="135"/>
      <c r="P327" s="136">
        <f>SUM(P328:P365)</f>
        <v>0</v>
      </c>
      <c r="Q327" s="135"/>
      <c r="R327" s="136">
        <f>SUM(R328:R365)</f>
        <v>0.18626000000000001</v>
      </c>
      <c r="S327" s="135"/>
      <c r="T327" s="137">
        <f>SUM(T328:T365)</f>
        <v>6.5855999999999998E-2</v>
      </c>
      <c r="AR327" s="131" t="s">
        <v>147</v>
      </c>
      <c r="AT327" s="138" t="s">
        <v>73</v>
      </c>
      <c r="AU327" s="138" t="s">
        <v>80</v>
      </c>
      <c r="AY327" s="131" t="s">
        <v>140</v>
      </c>
      <c r="BK327" s="139">
        <f>SUM(BK328:BK365)</f>
        <v>0</v>
      </c>
    </row>
    <row r="328" spans="1:65" s="2" customFormat="1" ht="24.2" customHeight="1" x14ac:dyDescent="0.2">
      <c r="A328" s="29"/>
      <c r="B328" s="142"/>
      <c r="C328" s="173" t="s">
        <v>768</v>
      </c>
      <c r="D328" s="173" t="s">
        <v>143</v>
      </c>
      <c r="E328" s="174" t="s">
        <v>597</v>
      </c>
      <c r="F328" s="175" t="s">
        <v>598</v>
      </c>
      <c r="G328" s="176" t="s">
        <v>145</v>
      </c>
      <c r="H328" s="177">
        <v>14</v>
      </c>
      <c r="I328" s="143"/>
      <c r="J328" s="144">
        <f t="shared" ref="J328:J365" si="80">ROUND(I328*H328,2)</f>
        <v>0</v>
      </c>
      <c r="K328" s="145"/>
      <c r="L328" s="30"/>
      <c r="M328" s="146" t="s">
        <v>1</v>
      </c>
      <c r="N328" s="147" t="s">
        <v>40</v>
      </c>
      <c r="O328" s="55"/>
      <c r="P328" s="148">
        <f t="shared" ref="P328:P365" si="81">O328*H328</f>
        <v>0</v>
      </c>
      <c r="Q328" s="148">
        <v>4.7200000000000002E-3</v>
      </c>
      <c r="R328" s="148">
        <f t="shared" ref="R328:R365" si="82">Q328*H328</f>
        <v>6.608E-2</v>
      </c>
      <c r="S328" s="148">
        <v>0</v>
      </c>
      <c r="T328" s="149">
        <f t="shared" ref="T328:T365" si="83">S328*H328</f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50" t="s">
        <v>200</v>
      </c>
      <c r="AT328" s="150" t="s">
        <v>143</v>
      </c>
      <c r="AU328" s="150" t="s">
        <v>147</v>
      </c>
      <c r="AY328" s="14" t="s">
        <v>140</v>
      </c>
      <c r="BE328" s="151">
        <f t="shared" ref="BE328:BE365" si="84">IF(N328="základná",J328,0)</f>
        <v>0</v>
      </c>
      <c r="BF328" s="151">
        <f t="shared" ref="BF328:BF365" si="85">IF(N328="znížená",J328,0)</f>
        <v>0</v>
      </c>
      <c r="BG328" s="151">
        <f t="shared" ref="BG328:BG365" si="86">IF(N328="zákl. prenesená",J328,0)</f>
        <v>0</v>
      </c>
      <c r="BH328" s="151">
        <f t="shared" ref="BH328:BH365" si="87">IF(N328="zníž. prenesená",J328,0)</f>
        <v>0</v>
      </c>
      <c r="BI328" s="151">
        <f t="shared" ref="BI328:BI365" si="88">IF(N328="nulová",J328,0)</f>
        <v>0</v>
      </c>
      <c r="BJ328" s="14" t="s">
        <v>147</v>
      </c>
      <c r="BK328" s="151">
        <f t="shared" ref="BK328:BK365" si="89">ROUND(I328*H328,2)</f>
        <v>0</v>
      </c>
      <c r="BL328" s="14" t="s">
        <v>200</v>
      </c>
      <c r="BM328" s="150" t="s">
        <v>599</v>
      </c>
    </row>
    <row r="329" spans="1:65" s="2" customFormat="1" ht="24.2" customHeight="1" x14ac:dyDescent="0.2">
      <c r="A329" s="29"/>
      <c r="B329" s="142"/>
      <c r="C329" s="173" t="s">
        <v>772</v>
      </c>
      <c r="D329" s="173" t="s">
        <v>143</v>
      </c>
      <c r="E329" s="174" t="s">
        <v>1493</v>
      </c>
      <c r="F329" s="175" t="s">
        <v>1494</v>
      </c>
      <c r="G329" s="176" t="s">
        <v>145</v>
      </c>
      <c r="H329" s="177">
        <v>2</v>
      </c>
      <c r="I329" s="143"/>
      <c r="J329" s="144">
        <f t="shared" si="80"/>
        <v>0</v>
      </c>
      <c r="K329" s="145"/>
      <c r="L329" s="30"/>
      <c r="M329" s="146" t="s">
        <v>1</v>
      </c>
      <c r="N329" s="147" t="s">
        <v>40</v>
      </c>
      <c r="O329" s="55"/>
      <c r="P329" s="148">
        <f t="shared" si="81"/>
        <v>0</v>
      </c>
      <c r="Q329" s="148">
        <v>8.9999999999999998E-4</v>
      </c>
      <c r="R329" s="148">
        <f t="shared" si="82"/>
        <v>1.8E-3</v>
      </c>
      <c r="S329" s="148">
        <v>0</v>
      </c>
      <c r="T329" s="149">
        <f t="shared" si="83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50" t="s">
        <v>200</v>
      </c>
      <c r="AT329" s="150" t="s">
        <v>143</v>
      </c>
      <c r="AU329" s="150" t="s">
        <v>147</v>
      </c>
      <c r="AY329" s="14" t="s">
        <v>140</v>
      </c>
      <c r="BE329" s="151">
        <f t="shared" si="84"/>
        <v>0</v>
      </c>
      <c r="BF329" s="151">
        <f t="shared" si="85"/>
        <v>0</v>
      </c>
      <c r="BG329" s="151">
        <f t="shared" si="86"/>
        <v>0</v>
      </c>
      <c r="BH329" s="151">
        <f t="shared" si="87"/>
        <v>0</v>
      </c>
      <c r="BI329" s="151">
        <f t="shared" si="88"/>
        <v>0</v>
      </c>
      <c r="BJ329" s="14" t="s">
        <v>147</v>
      </c>
      <c r="BK329" s="151">
        <f t="shared" si="89"/>
        <v>0</v>
      </c>
      <c r="BL329" s="14" t="s">
        <v>200</v>
      </c>
      <c r="BM329" s="150" t="s">
        <v>1495</v>
      </c>
    </row>
    <row r="330" spans="1:65" s="2" customFormat="1" ht="24.2" customHeight="1" x14ac:dyDescent="0.2">
      <c r="A330" s="29"/>
      <c r="B330" s="142"/>
      <c r="C330" s="173" t="s">
        <v>776</v>
      </c>
      <c r="D330" s="173" t="s">
        <v>143</v>
      </c>
      <c r="E330" s="174" t="s">
        <v>1496</v>
      </c>
      <c r="F330" s="175" t="s">
        <v>1497</v>
      </c>
      <c r="G330" s="176" t="s">
        <v>145</v>
      </c>
      <c r="H330" s="177">
        <v>2</v>
      </c>
      <c r="I330" s="143"/>
      <c r="J330" s="144">
        <f t="shared" si="80"/>
        <v>0</v>
      </c>
      <c r="K330" s="145"/>
      <c r="L330" s="30"/>
      <c r="M330" s="146" t="s">
        <v>1</v>
      </c>
      <c r="N330" s="147" t="s">
        <v>40</v>
      </c>
      <c r="O330" s="55"/>
      <c r="P330" s="148">
        <f t="shared" si="81"/>
        <v>0</v>
      </c>
      <c r="Q330" s="148">
        <v>1.2899999999999999E-3</v>
      </c>
      <c r="R330" s="148">
        <f t="shared" si="82"/>
        <v>2.5799999999999998E-3</v>
      </c>
      <c r="S330" s="148">
        <v>0</v>
      </c>
      <c r="T330" s="149">
        <f t="shared" si="83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50" t="s">
        <v>200</v>
      </c>
      <c r="AT330" s="150" t="s">
        <v>143</v>
      </c>
      <c r="AU330" s="150" t="s">
        <v>147</v>
      </c>
      <c r="AY330" s="14" t="s">
        <v>140</v>
      </c>
      <c r="BE330" s="151">
        <f t="shared" si="84"/>
        <v>0</v>
      </c>
      <c r="BF330" s="151">
        <f t="shared" si="85"/>
        <v>0</v>
      </c>
      <c r="BG330" s="151">
        <f t="shared" si="86"/>
        <v>0</v>
      </c>
      <c r="BH330" s="151">
        <f t="shared" si="87"/>
        <v>0</v>
      </c>
      <c r="BI330" s="151">
        <f t="shared" si="88"/>
        <v>0</v>
      </c>
      <c r="BJ330" s="14" t="s">
        <v>147</v>
      </c>
      <c r="BK330" s="151">
        <f t="shared" si="89"/>
        <v>0</v>
      </c>
      <c r="BL330" s="14" t="s">
        <v>200</v>
      </c>
      <c r="BM330" s="150" t="s">
        <v>1498</v>
      </c>
    </row>
    <row r="331" spans="1:65" s="2" customFormat="1" ht="26.25" customHeight="1" x14ac:dyDescent="0.2">
      <c r="A331" s="29"/>
      <c r="B331" s="142"/>
      <c r="C331" s="173" t="s">
        <v>780</v>
      </c>
      <c r="D331" s="173" t="s">
        <v>143</v>
      </c>
      <c r="E331" s="174" t="s">
        <v>1499</v>
      </c>
      <c r="F331" s="175" t="s">
        <v>1500</v>
      </c>
      <c r="G331" s="176" t="s">
        <v>163</v>
      </c>
      <c r="H331" s="177">
        <v>12</v>
      </c>
      <c r="I331" s="143"/>
      <c r="J331" s="144">
        <f t="shared" si="80"/>
        <v>0</v>
      </c>
      <c r="K331" s="145"/>
      <c r="L331" s="30"/>
      <c r="M331" s="146" t="s">
        <v>1</v>
      </c>
      <c r="N331" s="147" t="s">
        <v>40</v>
      </c>
      <c r="O331" s="55"/>
      <c r="P331" s="148">
        <f t="shared" si="81"/>
        <v>0</v>
      </c>
      <c r="Q331" s="148">
        <v>1.7600000000000001E-3</v>
      </c>
      <c r="R331" s="148">
        <f t="shared" si="82"/>
        <v>2.112E-2</v>
      </c>
      <c r="S331" s="148">
        <v>0</v>
      </c>
      <c r="T331" s="149">
        <f t="shared" si="83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50" t="s">
        <v>200</v>
      </c>
      <c r="AT331" s="150" t="s">
        <v>143</v>
      </c>
      <c r="AU331" s="150" t="s">
        <v>147</v>
      </c>
      <c r="AY331" s="14" t="s">
        <v>140</v>
      </c>
      <c r="BE331" s="151">
        <f t="shared" si="84"/>
        <v>0</v>
      </c>
      <c r="BF331" s="151">
        <f t="shared" si="85"/>
        <v>0</v>
      </c>
      <c r="BG331" s="151">
        <f t="shared" si="86"/>
        <v>0</v>
      </c>
      <c r="BH331" s="151">
        <f t="shared" si="87"/>
        <v>0</v>
      </c>
      <c r="BI331" s="151">
        <f t="shared" si="88"/>
        <v>0</v>
      </c>
      <c r="BJ331" s="14" t="s">
        <v>147</v>
      </c>
      <c r="BK331" s="151">
        <f t="shared" si="89"/>
        <v>0</v>
      </c>
      <c r="BL331" s="14" t="s">
        <v>200</v>
      </c>
      <c r="BM331" s="150" t="s">
        <v>1501</v>
      </c>
    </row>
    <row r="332" spans="1:65" s="2" customFormat="1" ht="27.75" customHeight="1" x14ac:dyDescent="0.2">
      <c r="A332" s="29"/>
      <c r="B332" s="142"/>
      <c r="C332" s="178" t="s">
        <v>784</v>
      </c>
      <c r="D332" s="178" t="s">
        <v>268</v>
      </c>
      <c r="E332" s="179" t="s">
        <v>1502</v>
      </c>
      <c r="F332" s="180" t="s">
        <v>1503</v>
      </c>
      <c r="G332" s="181" t="s">
        <v>145</v>
      </c>
      <c r="H332" s="182">
        <v>5</v>
      </c>
      <c r="I332" s="152"/>
      <c r="J332" s="153">
        <f t="shared" si="80"/>
        <v>0</v>
      </c>
      <c r="K332" s="154"/>
      <c r="L332" s="155"/>
      <c r="M332" s="156" t="s">
        <v>1</v>
      </c>
      <c r="N332" s="157" t="s">
        <v>40</v>
      </c>
      <c r="O332" s="55"/>
      <c r="P332" s="148">
        <f t="shared" si="81"/>
        <v>0</v>
      </c>
      <c r="Q332" s="148">
        <v>2.9999999999999997E-4</v>
      </c>
      <c r="R332" s="148">
        <f t="shared" si="82"/>
        <v>1.4999999999999998E-3</v>
      </c>
      <c r="S332" s="148">
        <v>0</v>
      </c>
      <c r="T332" s="149">
        <f t="shared" si="83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50" t="s">
        <v>263</v>
      </c>
      <c r="AT332" s="150" t="s">
        <v>268</v>
      </c>
      <c r="AU332" s="150" t="s">
        <v>147</v>
      </c>
      <c r="AY332" s="14" t="s">
        <v>140</v>
      </c>
      <c r="BE332" s="151">
        <f t="shared" si="84"/>
        <v>0</v>
      </c>
      <c r="BF332" s="151">
        <f t="shared" si="85"/>
        <v>0</v>
      </c>
      <c r="BG332" s="151">
        <f t="shared" si="86"/>
        <v>0</v>
      </c>
      <c r="BH332" s="151">
        <f t="shared" si="87"/>
        <v>0</v>
      </c>
      <c r="BI332" s="151">
        <f t="shared" si="88"/>
        <v>0</v>
      </c>
      <c r="BJ332" s="14" t="s">
        <v>147</v>
      </c>
      <c r="BK332" s="151">
        <f t="shared" si="89"/>
        <v>0</v>
      </c>
      <c r="BL332" s="14" t="s">
        <v>200</v>
      </c>
      <c r="BM332" s="150" t="s">
        <v>1504</v>
      </c>
    </row>
    <row r="333" spans="1:65" s="2" customFormat="1" ht="31.5" customHeight="1" x14ac:dyDescent="0.2">
      <c r="A333" s="29"/>
      <c r="B333" s="142"/>
      <c r="C333" s="178" t="s">
        <v>788</v>
      </c>
      <c r="D333" s="178" t="s">
        <v>268</v>
      </c>
      <c r="E333" s="179" t="s">
        <v>1505</v>
      </c>
      <c r="F333" s="180" t="s">
        <v>1506</v>
      </c>
      <c r="G333" s="181" t="s">
        <v>145</v>
      </c>
      <c r="H333" s="182">
        <v>1</v>
      </c>
      <c r="I333" s="152"/>
      <c r="J333" s="153">
        <f t="shared" si="80"/>
        <v>0</v>
      </c>
      <c r="K333" s="154"/>
      <c r="L333" s="155"/>
      <c r="M333" s="156" t="s">
        <v>1</v>
      </c>
      <c r="N333" s="157" t="s">
        <v>40</v>
      </c>
      <c r="O333" s="55"/>
      <c r="P333" s="148">
        <f t="shared" si="81"/>
        <v>0</v>
      </c>
      <c r="Q333" s="148">
        <v>4.0000000000000002E-4</v>
      </c>
      <c r="R333" s="148">
        <f t="shared" si="82"/>
        <v>4.0000000000000002E-4</v>
      </c>
      <c r="S333" s="148">
        <v>0</v>
      </c>
      <c r="T333" s="149">
        <f t="shared" si="83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50" t="s">
        <v>263</v>
      </c>
      <c r="AT333" s="150" t="s">
        <v>268</v>
      </c>
      <c r="AU333" s="150" t="s">
        <v>147</v>
      </c>
      <c r="AY333" s="14" t="s">
        <v>140</v>
      </c>
      <c r="BE333" s="151">
        <f t="shared" si="84"/>
        <v>0</v>
      </c>
      <c r="BF333" s="151">
        <f t="shared" si="85"/>
        <v>0</v>
      </c>
      <c r="BG333" s="151">
        <f t="shared" si="86"/>
        <v>0</v>
      </c>
      <c r="BH333" s="151">
        <f t="shared" si="87"/>
        <v>0</v>
      </c>
      <c r="BI333" s="151">
        <f t="shared" si="88"/>
        <v>0</v>
      </c>
      <c r="BJ333" s="14" t="s">
        <v>147</v>
      </c>
      <c r="BK333" s="151">
        <f t="shared" si="89"/>
        <v>0</v>
      </c>
      <c r="BL333" s="14" t="s">
        <v>200</v>
      </c>
      <c r="BM333" s="150" t="s">
        <v>1507</v>
      </c>
    </row>
    <row r="334" spans="1:65" s="2" customFormat="1" ht="24.2" customHeight="1" x14ac:dyDescent="0.2">
      <c r="A334" s="29"/>
      <c r="B334" s="142"/>
      <c r="C334" s="178" t="s">
        <v>792</v>
      </c>
      <c r="D334" s="178" t="s">
        <v>268</v>
      </c>
      <c r="E334" s="179" t="s">
        <v>1508</v>
      </c>
      <c r="F334" s="180" t="s">
        <v>1509</v>
      </c>
      <c r="G334" s="181" t="s">
        <v>145</v>
      </c>
      <c r="H334" s="182">
        <v>1</v>
      </c>
      <c r="I334" s="152"/>
      <c r="J334" s="153">
        <f t="shared" si="80"/>
        <v>0</v>
      </c>
      <c r="K334" s="154"/>
      <c r="L334" s="155"/>
      <c r="M334" s="156" t="s">
        <v>1</v>
      </c>
      <c r="N334" s="157" t="s">
        <v>40</v>
      </c>
      <c r="O334" s="55"/>
      <c r="P334" s="148">
        <f t="shared" si="81"/>
        <v>0</v>
      </c>
      <c r="Q334" s="148">
        <v>6.9999999999999999E-4</v>
      </c>
      <c r="R334" s="148">
        <f t="shared" si="82"/>
        <v>6.9999999999999999E-4</v>
      </c>
      <c r="S334" s="148">
        <v>0</v>
      </c>
      <c r="T334" s="149">
        <f t="shared" si="83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50" t="s">
        <v>263</v>
      </c>
      <c r="AT334" s="150" t="s">
        <v>268</v>
      </c>
      <c r="AU334" s="150" t="s">
        <v>147</v>
      </c>
      <c r="AY334" s="14" t="s">
        <v>140</v>
      </c>
      <c r="BE334" s="151">
        <f t="shared" si="84"/>
        <v>0</v>
      </c>
      <c r="BF334" s="151">
        <f t="shared" si="85"/>
        <v>0</v>
      </c>
      <c r="BG334" s="151">
        <f t="shared" si="86"/>
        <v>0</v>
      </c>
      <c r="BH334" s="151">
        <f t="shared" si="87"/>
        <v>0</v>
      </c>
      <c r="BI334" s="151">
        <f t="shared" si="88"/>
        <v>0</v>
      </c>
      <c r="BJ334" s="14" t="s">
        <v>147</v>
      </c>
      <c r="BK334" s="151">
        <f t="shared" si="89"/>
        <v>0</v>
      </c>
      <c r="BL334" s="14" t="s">
        <v>200</v>
      </c>
      <c r="BM334" s="150" t="s">
        <v>1510</v>
      </c>
    </row>
    <row r="335" spans="1:65" s="2" customFormat="1" ht="36.75" customHeight="1" x14ac:dyDescent="0.2">
      <c r="A335" s="29"/>
      <c r="B335" s="142"/>
      <c r="C335" s="173" t="s">
        <v>796</v>
      </c>
      <c r="D335" s="173" t="s">
        <v>143</v>
      </c>
      <c r="E335" s="174" t="s">
        <v>1511</v>
      </c>
      <c r="F335" s="175" t="s">
        <v>1512</v>
      </c>
      <c r="G335" s="176" t="s">
        <v>163</v>
      </c>
      <c r="H335" s="177">
        <v>7</v>
      </c>
      <c r="I335" s="143"/>
      <c r="J335" s="144">
        <f t="shared" si="80"/>
        <v>0</v>
      </c>
      <c r="K335" s="145"/>
      <c r="L335" s="30"/>
      <c r="M335" s="146" t="s">
        <v>1</v>
      </c>
      <c r="N335" s="147" t="s">
        <v>40</v>
      </c>
      <c r="O335" s="55"/>
      <c r="P335" s="148">
        <f t="shared" si="81"/>
        <v>0</v>
      </c>
      <c r="Q335" s="148">
        <v>1.89E-3</v>
      </c>
      <c r="R335" s="148">
        <f t="shared" si="82"/>
        <v>1.323E-2</v>
      </c>
      <c r="S335" s="148">
        <v>0</v>
      </c>
      <c r="T335" s="149">
        <f t="shared" si="83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50" t="s">
        <v>200</v>
      </c>
      <c r="AT335" s="150" t="s">
        <v>143</v>
      </c>
      <c r="AU335" s="150" t="s">
        <v>147</v>
      </c>
      <c r="AY335" s="14" t="s">
        <v>140</v>
      </c>
      <c r="BE335" s="151">
        <f t="shared" si="84"/>
        <v>0</v>
      </c>
      <c r="BF335" s="151">
        <f t="shared" si="85"/>
        <v>0</v>
      </c>
      <c r="BG335" s="151">
        <f t="shared" si="86"/>
        <v>0</v>
      </c>
      <c r="BH335" s="151">
        <f t="shared" si="87"/>
        <v>0</v>
      </c>
      <c r="BI335" s="151">
        <f t="shared" si="88"/>
        <v>0</v>
      </c>
      <c r="BJ335" s="14" t="s">
        <v>147</v>
      </c>
      <c r="BK335" s="151">
        <f t="shared" si="89"/>
        <v>0</v>
      </c>
      <c r="BL335" s="14" t="s">
        <v>200</v>
      </c>
      <c r="BM335" s="150" t="s">
        <v>1513</v>
      </c>
    </row>
    <row r="336" spans="1:65" s="2" customFormat="1" ht="24.2" customHeight="1" x14ac:dyDescent="0.2">
      <c r="A336" s="29"/>
      <c r="B336" s="142"/>
      <c r="C336" s="178" t="s">
        <v>800</v>
      </c>
      <c r="D336" s="178" t="s">
        <v>268</v>
      </c>
      <c r="E336" s="179" t="s">
        <v>1514</v>
      </c>
      <c r="F336" s="180" t="s">
        <v>1515</v>
      </c>
      <c r="G336" s="181" t="s">
        <v>145</v>
      </c>
      <c r="H336" s="182">
        <v>2</v>
      </c>
      <c r="I336" s="152"/>
      <c r="J336" s="153">
        <f t="shared" si="80"/>
        <v>0</v>
      </c>
      <c r="K336" s="154"/>
      <c r="L336" s="155"/>
      <c r="M336" s="156" t="s">
        <v>1</v>
      </c>
      <c r="N336" s="157" t="s">
        <v>40</v>
      </c>
      <c r="O336" s="55"/>
      <c r="P336" s="148">
        <f t="shared" si="81"/>
        <v>0</v>
      </c>
      <c r="Q336" s="148">
        <v>8.0000000000000004E-4</v>
      </c>
      <c r="R336" s="148">
        <f t="shared" si="82"/>
        <v>1.6000000000000001E-3</v>
      </c>
      <c r="S336" s="148">
        <v>0</v>
      </c>
      <c r="T336" s="149">
        <f t="shared" si="83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50" t="s">
        <v>263</v>
      </c>
      <c r="AT336" s="150" t="s">
        <v>268</v>
      </c>
      <c r="AU336" s="150" t="s">
        <v>147</v>
      </c>
      <c r="AY336" s="14" t="s">
        <v>140</v>
      </c>
      <c r="BE336" s="151">
        <f t="shared" si="84"/>
        <v>0</v>
      </c>
      <c r="BF336" s="151">
        <f t="shared" si="85"/>
        <v>0</v>
      </c>
      <c r="BG336" s="151">
        <f t="shared" si="86"/>
        <v>0</v>
      </c>
      <c r="BH336" s="151">
        <f t="shared" si="87"/>
        <v>0</v>
      </c>
      <c r="BI336" s="151">
        <f t="shared" si="88"/>
        <v>0</v>
      </c>
      <c r="BJ336" s="14" t="s">
        <v>147</v>
      </c>
      <c r="BK336" s="151">
        <f t="shared" si="89"/>
        <v>0</v>
      </c>
      <c r="BL336" s="14" t="s">
        <v>200</v>
      </c>
      <c r="BM336" s="150" t="s">
        <v>1516</v>
      </c>
    </row>
    <row r="337" spans="1:65" s="2" customFormat="1" ht="24.2" customHeight="1" x14ac:dyDescent="0.2">
      <c r="A337" s="29"/>
      <c r="B337" s="142"/>
      <c r="C337" s="173" t="s">
        <v>804</v>
      </c>
      <c r="D337" s="173" t="s">
        <v>143</v>
      </c>
      <c r="E337" s="174" t="s">
        <v>601</v>
      </c>
      <c r="F337" s="175" t="s">
        <v>602</v>
      </c>
      <c r="G337" s="176" t="s">
        <v>163</v>
      </c>
      <c r="H337" s="177">
        <v>31.36</v>
      </c>
      <c r="I337" s="143"/>
      <c r="J337" s="144">
        <f t="shared" si="80"/>
        <v>0</v>
      </c>
      <c r="K337" s="145"/>
      <c r="L337" s="30"/>
      <c r="M337" s="146" t="s">
        <v>1</v>
      </c>
      <c r="N337" s="147" t="s">
        <v>40</v>
      </c>
      <c r="O337" s="55"/>
      <c r="P337" s="148">
        <f t="shared" si="81"/>
        <v>0</v>
      </c>
      <c r="Q337" s="148">
        <v>0</v>
      </c>
      <c r="R337" s="148">
        <f t="shared" si="82"/>
        <v>0</v>
      </c>
      <c r="S337" s="148">
        <v>2.0999999999999999E-3</v>
      </c>
      <c r="T337" s="149">
        <f t="shared" si="83"/>
        <v>6.5855999999999998E-2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50" t="s">
        <v>200</v>
      </c>
      <c r="AT337" s="150" t="s">
        <v>143</v>
      </c>
      <c r="AU337" s="150" t="s">
        <v>147</v>
      </c>
      <c r="AY337" s="14" t="s">
        <v>140</v>
      </c>
      <c r="BE337" s="151">
        <f t="shared" si="84"/>
        <v>0</v>
      </c>
      <c r="BF337" s="151">
        <f t="shared" si="85"/>
        <v>0</v>
      </c>
      <c r="BG337" s="151">
        <f t="shared" si="86"/>
        <v>0</v>
      </c>
      <c r="BH337" s="151">
        <f t="shared" si="87"/>
        <v>0</v>
      </c>
      <c r="BI337" s="151">
        <f t="shared" si="88"/>
        <v>0</v>
      </c>
      <c r="BJ337" s="14" t="s">
        <v>147</v>
      </c>
      <c r="BK337" s="151">
        <f t="shared" si="89"/>
        <v>0</v>
      </c>
      <c r="BL337" s="14" t="s">
        <v>200</v>
      </c>
      <c r="BM337" s="150" t="s">
        <v>603</v>
      </c>
    </row>
    <row r="338" spans="1:65" s="2" customFormat="1" ht="26.25" customHeight="1" x14ac:dyDescent="0.2">
      <c r="A338" s="29"/>
      <c r="B338" s="142"/>
      <c r="C338" s="173" t="s">
        <v>808</v>
      </c>
      <c r="D338" s="173" t="s">
        <v>143</v>
      </c>
      <c r="E338" s="174" t="s">
        <v>605</v>
      </c>
      <c r="F338" s="175" t="s">
        <v>606</v>
      </c>
      <c r="G338" s="176" t="s">
        <v>163</v>
      </c>
      <c r="H338" s="177">
        <v>40</v>
      </c>
      <c r="I338" s="143"/>
      <c r="J338" s="144">
        <f t="shared" si="80"/>
        <v>0</v>
      </c>
      <c r="K338" s="145"/>
      <c r="L338" s="30"/>
      <c r="M338" s="146" t="s">
        <v>1</v>
      </c>
      <c r="N338" s="147" t="s">
        <v>40</v>
      </c>
      <c r="O338" s="55"/>
      <c r="P338" s="148">
        <f t="shared" si="81"/>
        <v>0</v>
      </c>
      <c r="Q338" s="148">
        <v>2.0000000000000001E-4</v>
      </c>
      <c r="R338" s="148">
        <f t="shared" si="82"/>
        <v>8.0000000000000002E-3</v>
      </c>
      <c r="S338" s="148">
        <v>0</v>
      </c>
      <c r="T338" s="149">
        <f t="shared" si="83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50" t="s">
        <v>200</v>
      </c>
      <c r="AT338" s="150" t="s">
        <v>143</v>
      </c>
      <c r="AU338" s="150" t="s">
        <v>147</v>
      </c>
      <c r="AY338" s="14" t="s">
        <v>140</v>
      </c>
      <c r="BE338" s="151">
        <f t="shared" si="84"/>
        <v>0</v>
      </c>
      <c r="BF338" s="151">
        <f t="shared" si="85"/>
        <v>0</v>
      </c>
      <c r="BG338" s="151">
        <f t="shared" si="86"/>
        <v>0</v>
      </c>
      <c r="BH338" s="151">
        <f t="shared" si="87"/>
        <v>0</v>
      </c>
      <c r="BI338" s="151">
        <f t="shared" si="88"/>
        <v>0</v>
      </c>
      <c r="BJ338" s="14" t="s">
        <v>147</v>
      </c>
      <c r="BK338" s="151">
        <f t="shared" si="89"/>
        <v>0</v>
      </c>
      <c r="BL338" s="14" t="s">
        <v>200</v>
      </c>
      <c r="BM338" s="150" t="s">
        <v>607</v>
      </c>
    </row>
    <row r="339" spans="1:65" s="2" customFormat="1" ht="24.2" customHeight="1" x14ac:dyDescent="0.2">
      <c r="A339" s="29"/>
      <c r="B339" s="142"/>
      <c r="C339" s="178" t="s">
        <v>814</v>
      </c>
      <c r="D339" s="178" t="s">
        <v>268</v>
      </c>
      <c r="E339" s="179" t="s">
        <v>609</v>
      </c>
      <c r="F339" s="180" t="s">
        <v>610</v>
      </c>
      <c r="G339" s="181" t="s">
        <v>145</v>
      </c>
      <c r="H339" s="182">
        <v>40</v>
      </c>
      <c r="I339" s="152"/>
      <c r="J339" s="153">
        <f t="shared" si="80"/>
        <v>0</v>
      </c>
      <c r="K339" s="154"/>
      <c r="L339" s="155"/>
      <c r="M339" s="156" t="s">
        <v>1</v>
      </c>
      <c r="N339" s="157" t="s">
        <v>40</v>
      </c>
      <c r="O339" s="55"/>
      <c r="P339" s="148">
        <f t="shared" si="81"/>
        <v>0</v>
      </c>
      <c r="Q339" s="148">
        <v>3.1E-4</v>
      </c>
      <c r="R339" s="148">
        <f t="shared" si="82"/>
        <v>1.24E-2</v>
      </c>
      <c r="S339" s="148">
        <v>0</v>
      </c>
      <c r="T339" s="149">
        <f t="shared" si="83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50" t="s">
        <v>263</v>
      </c>
      <c r="AT339" s="150" t="s">
        <v>268</v>
      </c>
      <c r="AU339" s="150" t="s">
        <v>147</v>
      </c>
      <c r="AY339" s="14" t="s">
        <v>140</v>
      </c>
      <c r="BE339" s="151">
        <f t="shared" si="84"/>
        <v>0</v>
      </c>
      <c r="BF339" s="151">
        <f t="shared" si="85"/>
        <v>0</v>
      </c>
      <c r="BG339" s="151">
        <f t="shared" si="86"/>
        <v>0</v>
      </c>
      <c r="BH339" s="151">
        <f t="shared" si="87"/>
        <v>0</v>
      </c>
      <c r="BI339" s="151">
        <f t="shared" si="88"/>
        <v>0</v>
      </c>
      <c r="BJ339" s="14" t="s">
        <v>147</v>
      </c>
      <c r="BK339" s="151">
        <f t="shared" si="89"/>
        <v>0</v>
      </c>
      <c r="BL339" s="14" t="s">
        <v>200</v>
      </c>
      <c r="BM339" s="150" t="s">
        <v>611</v>
      </c>
    </row>
    <row r="340" spans="1:65" s="2" customFormat="1" ht="27.75" customHeight="1" x14ac:dyDescent="0.2">
      <c r="A340" s="29"/>
      <c r="B340" s="142"/>
      <c r="C340" s="173" t="s">
        <v>818</v>
      </c>
      <c r="D340" s="173" t="s">
        <v>143</v>
      </c>
      <c r="E340" s="174" t="s">
        <v>613</v>
      </c>
      <c r="F340" s="175" t="s">
        <v>614</v>
      </c>
      <c r="G340" s="176" t="s">
        <v>163</v>
      </c>
      <c r="H340" s="177">
        <v>15</v>
      </c>
      <c r="I340" s="143"/>
      <c r="J340" s="144">
        <f t="shared" si="80"/>
        <v>0</v>
      </c>
      <c r="K340" s="145"/>
      <c r="L340" s="30"/>
      <c r="M340" s="146" t="s">
        <v>1</v>
      </c>
      <c r="N340" s="147" t="s">
        <v>40</v>
      </c>
      <c r="O340" s="55"/>
      <c r="P340" s="148">
        <f t="shared" si="81"/>
        <v>0</v>
      </c>
      <c r="Q340" s="148">
        <v>2.7999999999999998E-4</v>
      </c>
      <c r="R340" s="148">
        <f t="shared" si="82"/>
        <v>4.1999999999999997E-3</v>
      </c>
      <c r="S340" s="148">
        <v>0</v>
      </c>
      <c r="T340" s="149">
        <f t="shared" si="83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50" t="s">
        <v>200</v>
      </c>
      <c r="AT340" s="150" t="s">
        <v>143</v>
      </c>
      <c r="AU340" s="150" t="s">
        <v>147</v>
      </c>
      <c r="AY340" s="14" t="s">
        <v>140</v>
      </c>
      <c r="BE340" s="151">
        <f t="shared" si="84"/>
        <v>0</v>
      </c>
      <c r="BF340" s="151">
        <f t="shared" si="85"/>
        <v>0</v>
      </c>
      <c r="BG340" s="151">
        <f t="shared" si="86"/>
        <v>0</v>
      </c>
      <c r="BH340" s="151">
        <f t="shared" si="87"/>
        <v>0</v>
      </c>
      <c r="BI340" s="151">
        <f t="shared" si="88"/>
        <v>0</v>
      </c>
      <c r="BJ340" s="14" t="s">
        <v>147</v>
      </c>
      <c r="BK340" s="151">
        <f t="shared" si="89"/>
        <v>0</v>
      </c>
      <c r="BL340" s="14" t="s">
        <v>200</v>
      </c>
      <c r="BM340" s="150" t="s">
        <v>615</v>
      </c>
    </row>
    <row r="341" spans="1:65" s="2" customFormat="1" ht="24.2" customHeight="1" x14ac:dyDescent="0.2">
      <c r="A341" s="29"/>
      <c r="B341" s="142"/>
      <c r="C341" s="178" t="s">
        <v>822</v>
      </c>
      <c r="D341" s="178" t="s">
        <v>268</v>
      </c>
      <c r="E341" s="179" t="s">
        <v>617</v>
      </c>
      <c r="F341" s="180" t="s">
        <v>618</v>
      </c>
      <c r="G341" s="181" t="s">
        <v>145</v>
      </c>
      <c r="H341" s="182">
        <v>15</v>
      </c>
      <c r="I341" s="152"/>
      <c r="J341" s="153">
        <f t="shared" si="80"/>
        <v>0</v>
      </c>
      <c r="K341" s="154"/>
      <c r="L341" s="155"/>
      <c r="M341" s="156" t="s">
        <v>1</v>
      </c>
      <c r="N341" s="157" t="s">
        <v>40</v>
      </c>
      <c r="O341" s="55"/>
      <c r="P341" s="148">
        <f t="shared" si="81"/>
        <v>0</v>
      </c>
      <c r="Q341" s="148">
        <v>4.8999999999999998E-4</v>
      </c>
      <c r="R341" s="148">
        <f t="shared" si="82"/>
        <v>7.3499999999999998E-3</v>
      </c>
      <c r="S341" s="148">
        <v>0</v>
      </c>
      <c r="T341" s="149">
        <f t="shared" si="83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50" t="s">
        <v>263</v>
      </c>
      <c r="AT341" s="150" t="s">
        <v>268</v>
      </c>
      <c r="AU341" s="150" t="s">
        <v>147</v>
      </c>
      <c r="AY341" s="14" t="s">
        <v>140</v>
      </c>
      <c r="BE341" s="151">
        <f t="shared" si="84"/>
        <v>0</v>
      </c>
      <c r="BF341" s="151">
        <f t="shared" si="85"/>
        <v>0</v>
      </c>
      <c r="BG341" s="151">
        <f t="shared" si="86"/>
        <v>0</v>
      </c>
      <c r="BH341" s="151">
        <f t="shared" si="87"/>
        <v>0</v>
      </c>
      <c r="BI341" s="151">
        <f t="shared" si="88"/>
        <v>0</v>
      </c>
      <c r="BJ341" s="14" t="s">
        <v>147</v>
      </c>
      <c r="BK341" s="151">
        <f t="shared" si="89"/>
        <v>0</v>
      </c>
      <c r="BL341" s="14" t="s">
        <v>200</v>
      </c>
      <c r="BM341" s="150" t="s">
        <v>619</v>
      </c>
    </row>
    <row r="342" spans="1:65" s="2" customFormat="1" ht="22.5" customHeight="1" x14ac:dyDescent="0.2">
      <c r="A342" s="29"/>
      <c r="B342" s="142"/>
      <c r="C342" s="173" t="s">
        <v>826</v>
      </c>
      <c r="D342" s="173" t="s">
        <v>143</v>
      </c>
      <c r="E342" s="174" t="s">
        <v>621</v>
      </c>
      <c r="F342" s="175" t="s">
        <v>622</v>
      </c>
      <c r="G342" s="176" t="s">
        <v>163</v>
      </c>
      <c r="H342" s="177">
        <v>15</v>
      </c>
      <c r="I342" s="143"/>
      <c r="J342" s="144">
        <f t="shared" si="80"/>
        <v>0</v>
      </c>
      <c r="K342" s="145"/>
      <c r="L342" s="30"/>
      <c r="M342" s="146" t="s">
        <v>1</v>
      </c>
      <c r="N342" s="147" t="s">
        <v>40</v>
      </c>
      <c r="O342" s="55"/>
      <c r="P342" s="148">
        <f t="shared" si="81"/>
        <v>0</v>
      </c>
      <c r="Q342" s="148">
        <v>1.9000000000000001E-4</v>
      </c>
      <c r="R342" s="148">
        <f t="shared" si="82"/>
        <v>2.8500000000000001E-3</v>
      </c>
      <c r="S342" s="148">
        <v>0</v>
      </c>
      <c r="T342" s="149">
        <f t="shared" si="83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50" t="s">
        <v>200</v>
      </c>
      <c r="AT342" s="150" t="s">
        <v>143</v>
      </c>
      <c r="AU342" s="150" t="s">
        <v>147</v>
      </c>
      <c r="AY342" s="14" t="s">
        <v>140</v>
      </c>
      <c r="BE342" s="151">
        <f t="shared" si="84"/>
        <v>0</v>
      </c>
      <c r="BF342" s="151">
        <f t="shared" si="85"/>
        <v>0</v>
      </c>
      <c r="BG342" s="151">
        <f t="shared" si="86"/>
        <v>0</v>
      </c>
      <c r="BH342" s="151">
        <f t="shared" si="87"/>
        <v>0</v>
      </c>
      <c r="BI342" s="151">
        <f t="shared" si="88"/>
        <v>0</v>
      </c>
      <c r="BJ342" s="14" t="s">
        <v>147</v>
      </c>
      <c r="BK342" s="151">
        <f t="shared" si="89"/>
        <v>0</v>
      </c>
      <c r="BL342" s="14" t="s">
        <v>200</v>
      </c>
      <c r="BM342" s="150" t="s">
        <v>623</v>
      </c>
    </row>
    <row r="343" spans="1:65" s="2" customFormat="1" ht="24.2" customHeight="1" x14ac:dyDescent="0.2">
      <c r="A343" s="29"/>
      <c r="B343" s="142"/>
      <c r="C343" s="178" t="s">
        <v>830</v>
      </c>
      <c r="D343" s="178" t="s">
        <v>268</v>
      </c>
      <c r="E343" s="179" t="s">
        <v>625</v>
      </c>
      <c r="F343" s="180" t="s">
        <v>626</v>
      </c>
      <c r="G343" s="181" t="s">
        <v>145</v>
      </c>
      <c r="H343" s="182">
        <v>15</v>
      </c>
      <c r="I343" s="152"/>
      <c r="J343" s="153">
        <f t="shared" si="80"/>
        <v>0</v>
      </c>
      <c r="K343" s="154"/>
      <c r="L343" s="155"/>
      <c r="M343" s="156" t="s">
        <v>1</v>
      </c>
      <c r="N343" s="157" t="s">
        <v>40</v>
      </c>
      <c r="O343" s="55"/>
      <c r="P343" s="148">
        <f t="shared" si="81"/>
        <v>0</v>
      </c>
      <c r="Q343" s="148">
        <v>1.0300000000000001E-3</v>
      </c>
      <c r="R343" s="148">
        <f t="shared" si="82"/>
        <v>1.5450000000000002E-2</v>
      </c>
      <c r="S343" s="148">
        <v>0</v>
      </c>
      <c r="T343" s="149">
        <f t="shared" si="83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50" t="s">
        <v>263</v>
      </c>
      <c r="AT343" s="150" t="s">
        <v>268</v>
      </c>
      <c r="AU343" s="150" t="s">
        <v>147</v>
      </c>
      <c r="AY343" s="14" t="s">
        <v>140</v>
      </c>
      <c r="BE343" s="151">
        <f t="shared" si="84"/>
        <v>0</v>
      </c>
      <c r="BF343" s="151">
        <f t="shared" si="85"/>
        <v>0</v>
      </c>
      <c r="BG343" s="151">
        <f t="shared" si="86"/>
        <v>0</v>
      </c>
      <c r="BH343" s="151">
        <f t="shared" si="87"/>
        <v>0</v>
      </c>
      <c r="BI343" s="151">
        <f t="shared" si="88"/>
        <v>0</v>
      </c>
      <c r="BJ343" s="14" t="s">
        <v>147</v>
      </c>
      <c r="BK343" s="151">
        <f t="shared" si="89"/>
        <v>0</v>
      </c>
      <c r="BL343" s="14" t="s">
        <v>200</v>
      </c>
      <c r="BM343" s="150" t="s">
        <v>627</v>
      </c>
    </row>
    <row r="344" spans="1:65" s="2" customFormat="1" ht="14.45" customHeight="1" x14ac:dyDescent="0.2">
      <c r="A344" s="29"/>
      <c r="B344" s="142"/>
      <c r="C344" s="173" t="s">
        <v>834</v>
      </c>
      <c r="D344" s="173" t="s">
        <v>143</v>
      </c>
      <c r="E344" s="174" t="s">
        <v>629</v>
      </c>
      <c r="F344" s="175" t="s">
        <v>630</v>
      </c>
      <c r="G344" s="176" t="s">
        <v>145</v>
      </c>
      <c r="H344" s="177">
        <v>38</v>
      </c>
      <c r="I344" s="143"/>
      <c r="J344" s="144">
        <f t="shared" si="80"/>
        <v>0</v>
      </c>
      <c r="K344" s="145"/>
      <c r="L344" s="30"/>
      <c r="M344" s="146" t="s">
        <v>1</v>
      </c>
      <c r="N344" s="147" t="s">
        <v>40</v>
      </c>
      <c r="O344" s="55"/>
      <c r="P344" s="148">
        <f t="shared" si="81"/>
        <v>0</v>
      </c>
      <c r="Q344" s="148">
        <v>1E-4</v>
      </c>
      <c r="R344" s="148">
        <f t="shared" si="82"/>
        <v>3.8E-3</v>
      </c>
      <c r="S344" s="148">
        <v>0</v>
      </c>
      <c r="T344" s="149">
        <f t="shared" si="83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50" t="s">
        <v>200</v>
      </c>
      <c r="AT344" s="150" t="s">
        <v>143</v>
      </c>
      <c r="AU344" s="150" t="s">
        <v>147</v>
      </c>
      <c r="AY344" s="14" t="s">
        <v>140</v>
      </c>
      <c r="BE344" s="151">
        <f t="shared" si="84"/>
        <v>0</v>
      </c>
      <c r="BF344" s="151">
        <f t="shared" si="85"/>
        <v>0</v>
      </c>
      <c r="BG344" s="151">
        <f t="shared" si="86"/>
        <v>0</v>
      </c>
      <c r="BH344" s="151">
        <f t="shared" si="87"/>
        <v>0</v>
      </c>
      <c r="BI344" s="151">
        <f t="shared" si="88"/>
        <v>0</v>
      </c>
      <c r="BJ344" s="14" t="s">
        <v>147</v>
      </c>
      <c r="BK344" s="151">
        <f t="shared" si="89"/>
        <v>0</v>
      </c>
      <c r="BL344" s="14" t="s">
        <v>200</v>
      </c>
      <c r="BM344" s="150" t="s">
        <v>631</v>
      </c>
    </row>
    <row r="345" spans="1:65" s="2" customFormat="1" ht="24.2" customHeight="1" x14ac:dyDescent="0.2">
      <c r="A345" s="29"/>
      <c r="B345" s="142"/>
      <c r="C345" s="178" t="s">
        <v>838</v>
      </c>
      <c r="D345" s="178" t="s">
        <v>268</v>
      </c>
      <c r="E345" s="179" t="s">
        <v>634</v>
      </c>
      <c r="F345" s="180" t="s">
        <v>635</v>
      </c>
      <c r="G345" s="181" t="s">
        <v>145</v>
      </c>
      <c r="H345" s="182">
        <v>38</v>
      </c>
      <c r="I345" s="152"/>
      <c r="J345" s="153">
        <f t="shared" si="80"/>
        <v>0</v>
      </c>
      <c r="K345" s="154"/>
      <c r="L345" s="155"/>
      <c r="M345" s="156" t="s">
        <v>1</v>
      </c>
      <c r="N345" s="157" t="s">
        <v>40</v>
      </c>
      <c r="O345" s="55"/>
      <c r="P345" s="148">
        <f t="shared" si="81"/>
        <v>0</v>
      </c>
      <c r="Q345" s="148">
        <v>5.0000000000000002E-5</v>
      </c>
      <c r="R345" s="148">
        <f t="shared" si="82"/>
        <v>1.9E-3</v>
      </c>
      <c r="S345" s="148">
        <v>0</v>
      </c>
      <c r="T345" s="149">
        <f t="shared" si="83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50" t="s">
        <v>263</v>
      </c>
      <c r="AT345" s="150" t="s">
        <v>268</v>
      </c>
      <c r="AU345" s="150" t="s">
        <v>147</v>
      </c>
      <c r="AY345" s="14" t="s">
        <v>140</v>
      </c>
      <c r="BE345" s="151">
        <f t="shared" si="84"/>
        <v>0</v>
      </c>
      <c r="BF345" s="151">
        <f t="shared" si="85"/>
        <v>0</v>
      </c>
      <c r="BG345" s="151">
        <f t="shared" si="86"/>
        <v>0</v>
      </c>
      <c r="BH345" s="151">
        <f t="shared" si="87"/>
        <v>0</v>
      </c>
      <c r="BI345" s="151">
        <f t="shared" si="88"/>
        <v>0</v>
      </c>
      <c r="BJ345" s="14" t="s">
        <v>147</v>
      </c>
      <c r="BK345" s="151">
        <f t="shared" si="89"/>
        <v>0</v>
      </c>
      <c r="BL345" s="14" t="s">
        <v>200</v>
      </c>
      <c r="BM345" s="150" t="s">
        <v>636</v>
      </c>
    </row>
    <row r="346" spans="1:65" s="2" customFormat="1" ht="14.45" customHeight="1" x14ac:dyDescent="0.2">
      <c r="A346" s="29"/>
      <c r="B346" s="142"/>
      <c r="C346" s="173" t="s">
        <v>844</v>
      </c>
      <c r="D346" s="173" t="s">
        <v>143</v>
      </c>
      <c r="E346" s="174" t="s">
        <v>641</v>
      </c>
      <c r="F346" s="175" t="s">
        <v>642</v>
      </c>
      <c r="G346" s="176" t="s">
        <v>145</v>
      </c>
      <c r="H346" s="177">
        <v>6</v>
      </c>
      <c r="I346" s="143"/>
      <c r="J346" s="144">
        <f t="shared" si="80"/>
        <v>0</v>
      </c>
      <c r="K346" s="145"/>
      <c r="L346" s="30"/>
      <c r="M346" s="146" t="s">
        <v>1</v>
      </c>
      <c r="N346" s="147" t="s">
        <v>40</v>
      </c>
      <c r="O346" s="55"/>
      <c r="P346" s="148">
        <f t="shared" si="81"/>
        <v>0</v>
      </c>
      <c r="Q346" s="148">
        <v>1.3999999999999999E-4</v>
      </c>
      <c r="R346" s="148">
        <f t="shared" si="82"/>
        <v>8.3999999999999993E-4</v>
      </c>
      <c r="S346" s="148">
        <v>0</v>
      </c>
      <c r="T346" s="149">
        <f t="shared" si="83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50" t="s">
        <v>200</v>
      </c>
      <c r="AT346" s="150" t="s">
        <v>143</v>
      </c>
      <c r="AU346" s="150" t="s">
        <v>147</v>
      </c>
      <c r="AY346" s="14" t="s">
        <v>140</v>
      </c>
      <c r="BE346" s="151">
        <f t="shared" si="84"/>
        <v>0</v>
      </c>
      <c r="BF346" s="151">
        <f t="shared" si="85"/>
        <v>0</v>
      </c>
      <c r="BG346" s="151">
        <f t="shared" si="86"/>
        <v>0</v>
      </c>
      <c r="BH346" s="151">
        <f t="shared" si="87"/>
        <v>0</v>
      </c>
      <c r="BI346" s="151">
        <f t="shared" si="88"/>
        <v>0</v>
      </c>
      <c r="BJ346" s="14" t="s">
        <v>147</v>
      </c>
      <c r="BK346" s="151">
        <f t="shared" si="89"/>
        <v>0</v>
      </c>
      <c r="BL346" s="14" t="s">
        <v>200</v>
      </c>
      <c r="BM346" s="150" t="s">
        <v>643</v>
      </c>
    </row>
    <row r="347" spans="1:65" s="2" customFormat="1" ht="24.2" customHeight="1" x14ac:dyDescent="0.2">
      <c r="A347" s="29"/>
      <c r="B347" s="142"/>
      <c r="C347" s="178" t="s">
        <v>849</v>
      </c>
      <c r="D347" s="178" t="s">
        <v>268</v>
      </c>
      <c r="E347" s="179" t="s">
        <v>645</v>
      </c>
      <c r="F347" s="180" t="s">
        <v>646</v>
      </c>
      <c r="G347" s="181" t="s">
        <v>145</v>
      </c>
      <c r="H347" s="182">
        <v>3</v>
      </c>
      <c r="I347" s="152"/>
      <c r="J347" s="153">
        <f t="shared" si="80"/>
        <v>0</v>
      </c>
      <c r="K347" s="154"/>
      <c r="L347" s="155"/>
      <c r="M347" s="156" t="s">
        <v>1</v>
      </c>
      <c r="N347" s="157" t="s">
        <v>40</v>
      </c>
      <c r="O347" s="55"/>
      <c r="P347" s="148">
        <f t="shared" si="81"/>
        <v>0</v>
      </c>
      <c r="Q347" s="148">
        <v>1.3999999999999999E-4</v>
      </c>
      <c r="R347" s="148">
        <f t="shared" si="82"/>
        <v>4.1999999999999996E-4</v>
      </c>
      <c r="S347" s="148">
        <v>0</v>
      </c>
      <c r="T347" s="149">
        <f t="shared" si="83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50" t="s">
        <v>263</v>
      </c>
      <c r="AT347" s="150" t="s">
        <v>268</v>
      </c>
      <c r="AU347" s="150" t="s">
        <v>147</v>
      </c>
      <c r="AY347" s="14" t="s">
        <v>140</v>
      </c>
      <c r="BE347" s="151">
        <f t="shared" si="84"/>
        <v>0</v>
      </c>
      <c r="BF347" s="151">
        <f t="shared" si="85"/>
        <v>0</v>
      </c>
      <c r="BG347" s="151">
        <f t="shared" si="86"/>
        <v>0</v>
      </c>
      <c r="BH347" s="151">
        <f t="shared" si="87"/>
        <v>0</v>
      </c>
      <c r="BI347" s="151">
        <f t="shared" si="88"/>
        <v>0</v>
      </c>
      <c r="BJ347" s="14" t="s">
        <v>147</v>
      </c>
      <c r="BK347" s="151">
        <f t="shared" si="89"/>
        <v>0</v>
      </c>
      <c r="BL347" s="14" t="s">
        <v>200</v>
      </c>
      <c r="BM347" s="150" t="s">
        <v>647</v>
      </c>
    </row>
    <row r="348" spans="1:65" s="2" customFormat="1" ht="24.2" customHeight="1" x14ac:dyDescent="0.2">
      <c r="A348" s="29"/>
      <c r="B348" s="142"/>
      <c r="C348" s="178" t="s">
        <v>853</v>
      </c>
      <c r="D348" s="178" t="s">
        <v>268</v>
      </c>
      <c r="E348" s="179" t="s">
        <v>649</v>
      </c>
      <c r="F348" s="180" t="s">
        <v>650</v>
      </c>
      <c r="G348" s="181" t="s">
        <v>145</v>
      </c>
      <c r="H348" s="182">
        <v>3</v>
      </c>
      <c r="I348" s="152"/>
      <c r="J348" s="153">
        <f t="shared" si="80"/>
        <v>0</v>
      </c>
      <c r="K348" s="154"/>
      <c r="L348" s="155"/>
      <c r="M348" s="156" t="s">
        <v>1</v>
      </c>
      <c r="N348" s="157" t="s">
        <v>40</v>
      </c>
      <c r="O348" s="55"/>
      <c r="P348" s="148">
        <f t="shared" si="81"/>
        <v>0</v>
      </c>
      <c r="Q348" s="148">
        <v>1.3999999999999999E-4</v>
      </c>
      <c r="R348" s="148">
        <f t="shared" si="82"/>
        <v>4.1999999999999996E-4</v>
      </c>
      <c r="S348" s="148">
        <v>0</v>
      </c>
      <c r="T348" s="149">
        <f t="shared" si="83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50" t="s">
        <v>263</v>
      </c>
      <c r="AT348" s="150" t="s">
        <v>268</v>
      </c>
      <c r="AU348" s="150" t="s">
        <v>147</v>
      </c>
      <c r="AY348" s="14" t="s">
        <v>140</v>
      </c>
      <c r="BE348" s="151">
        <f t="shared" si="84"/>
        <v>0</v>
      </c>
      <c r="BF348" s="151">
        <f t="shared" si="85"/>
        <v>0</v>
      </c>
      <c r="BG348" s="151">
        <f t="shared" si="86"/>
        <v>0</v>
      </c>
      <c r="BH348" s="151">
        <f t="shared" si="87"/>
        <v>0</v>
      </c>
      <c r="BI348" s="151">
        <f t="shared" si="88"/>
        <v>0</v>
      </c>
      <c r="BJ348" s="14" t="s">
        <v>147</v>
      </c>
      <c r="BK348" s="151">
        <f t="shared" si="89"/>
        <v>0</v>
      </c>
      <c r="BL348" s="14" t="s">
        <v>200</v>
      </c>
      <c r="BM348" s="150" t="s">
        <v>651</v>
      </c>
    </row>
    <row r="349" spans="1:65" s="2" customFormat="1" ht="14.45" customHeight="1" x14ac:dyDescent="0.2">
      <c r="A349" s="29"/>
      <c r="B349" s="142"/>
      <c r="C349" s="173" t="s">
        <v>857</v>
      </c>
      <c r="D349" s="173" t="s">
        <v>143</v>
      </c>
      <c r="E349" s="174" t="s">
        <v>653</v>
      </c>
      <c r="F349" s="175" t="s">
        <v>654</v>
      </c>
      <c r="G349" s="176" t="s">
        <v>145</v>
      </c>
      <c r="H349" s="177">
        <v>2</v>
      </c>
      <c r="I349" s="143"/>
      <c r="J349" s="144">
        <f t="shared" si="80"/>
        <v>0</v>
      </c>
      <c r="K349" s="145"/>
      <c r="L349" s="30"/>
      <c r="M349" s="146" t="s">
        <v>1</v>
      </c>
      <c r="N349" s="147" t="s">
        <v>40</v>
      </c>
      <c r="O349" s="55"/>
      <c r="P349" s="148">
        <f t="shared" si="81"/>
        <v>0</v>
      </c>
      <c r="Q349" s="148">
        <v>1.9000000000000001E-4</v>
      </c>
      <c r="R349" s="148">
        <f t="shared" si="82"/>
        <v>3.8000000000000002E-4</v>
      </c>
      <c r="S349" s="148">
        <v>0</v>
      </c>
      <c r="T349" s="149">
        <f t="shared" si="83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50" t="s">
        <v>200</v>
      </c>
      <c r="AT349" s="150" t="s">
        <v>143</v>
      </c>
      <c r="AU349" s="150" t="s">
        <v>147</v>
      </c>
      <c r="AY349" s="14" t="s">
        <v>140</v>
      </c>
      <c r="BE349" s="151">
        <f t="shared" si="84"/>
        <v>0</v>
      </c>
      <c r="BF349" s="151">
        <f t="shared" si="85"/>
        <v>0</v>
      </c>
      <c r="BG349" s="151">
        <f t="shared" si="86"/>
        <v>0</v>
      </c>
      <c r="BH349" s="151">
        <f t="shared" si="87"/>
        <v>0</v>
      </c>
      <c r="BI349" s="151">
        <f t="shared" si="88"/>
        <v>0</v>
      </c>
      <c r="BJ349" s="14" t="s">
        <v>147</v>
      </c>
      <c r="BK349" s="151">
        <f t="shared" si="89"/>
        <v>0</v>
      </c>
      <c r="BL349" s="14" t="s">
        <v>200</v>
      </c>
      <c r="BM349" s="150" t="s">
        <v>655</v>
      </c>
    </row>
    <row r="350" spans="1:65" s="2" customFormat="1" ht="24.2" customHeight="1" x14ac:dyDescent="0.2">
      <c r="A350" s="29"/>
      <c r="B350" s="142"/>
      <c r="C350" s="178" t="s">
        <v>860</v>
      </c>
      <c r="D350" s="178" t="s">
        <v>268</v>
      </c>
      <c r="E350" s="179" t="s">
        <v>657</v>
      </c>
      <c r="F350" s="180" t="s">
        <v>658</v>
      </c>
      <c r="G350" s="181" t="s">
        <v>145</v>
      </c>
      <c r="H350" s="182">
        <v>1</v>
      </c>
      <c r="I350" s="152"/>
      <c r="J350" s="153">
        <f t="shared" si="80"/>
        <v>0</v>
      </c>
      <c r="K350" s="154"/>
      <c r="L350" s="155"/>
      <c r="M350" s="156" t="s">
        <v>1</v>
      </c>
      <c r="N350" s="157" t="s">
        <v>40</v>
      </c>
      <c r="O350" s="55"/>
      <c r="P350" s="148">
        <f t="shared" si="81"/>
        <v>0</v>
      </c>
      <c r="Q350" s="148">
        <v>3.3E-4</v>
      </c>
      <c r="R350" s="148">
        <f t="shared" si="82"/>
        <v>3.3E-4</v>
      </c>
      <c r="S350" s="148">
        <v>0</v>
      </c>
      <c r="T350" s="149">
        <f t="shared" si="83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50" t="s">
        <v>263</v>
      </c>
      <c r="AT350" s="150" t="s">
        <v>268</v>
      </c>
      <c r="AU350" s="150" t="s">
        <v>147</v>
      </c>
      <c r="AY350" s="14" t="s">
        <v>140</v>
      </c>
      <c r="BE350" s="151">
        <f t="shared" si="84"/>
        <v>0</v>
      </c>
      <c r="BF350" s="151">
        <f t="shared" si="85"/>
        <v>0</v>
      </c>
      <c r="BG350" s="151">
        <f t="shared" si="86"/>
        <v>0</v>
      </c>
      <c r="BH350" s="151">
        <f t="shared" si="87"/>
        <v>0</v>
      </c>
      <c r="BI350" s="151">
        <f t="shared" si="88"/>
        <v>0</v>
      </c>
      <c r="BJ350" s="14" t="s">
        <v>147</v>
      </c>
      <c r="BK350" s="151">
        <f t="shared" si="89"/>
        <v>0</v>
      </c>
      <c r="BL350" s="14" t="s">
        <v>200</v>
      </c>
      <c r="BM350" s="150" t="s">
        <v>659</v>
      </c>
    </row>
    <row r="351" spans="1:65" s="2" customFormat="1" ht="24.2" customHeight="1" x14ac:dyDescent="0.2">
      <c r="A351" s="29"/>
      <c r="B351" s="142"/>
      <c r="C351" s="178" t="s">
        <v>863</v>
      </c>
      <c r="D351" s="178" t="s">
        <v>268</v>
      </c>
      <c r="E351" s="179" t="s">
        <v>1517</v>
      </c>
      <c r="F351" s="180" t="s">
        <v>1518</v>
      </c>
      <c r="G351" s="181" t="s">
        <v>145</v>
      </c>
      <c r="H351" s="182">
        <v>1</v>
      </c>
      <c r="I351" s="152"/>
      <c r="J351" s="153">
        <f t="shared" si="80"/>
        <v>0</v>
      </c>
      <c r="K351" s="154"/>
      <c r="L351" s="155"/>
      <c r="M351" s="156" t="s">
        <v>1</v>
      </c>
      <c r="N351" s="157" t="s">
        <v>40</v>
      </c>
      <c r="O351" s="55"/>
      <c r="P351" s="148">
        <f t="shared" si="81"/>
        <v>0</v>
      </c>
      <c r="Q351" s="148">
        <v>3.3E-4</v>
      </c>
      <c r="R351" s="148">
        <f t="shared" si="82"/>
        <v>3.3E-4</v>
      </c>
      <c r="S351" s="148">
        <v>0</v>
      </c>
      <c r="T351" s="149">
        <f t="shared" si="83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50" t="s">
        <v>263</v>
      </c>
      <c r="AT351" s="150" t="s">
        <v>268</v>
      </c>
      <c r="AU351" s="150" t="s">
        <v>147</v>
      </c>
      <c r="AY351" s="14" t="s">
        <v>140</v>
      </c>
      <c r="BE351" s="151">
        <f t="shared" si="84"/>
        <v>0</v>
      </c>
      <c r="BF351" s="151">
        <f t="shared" si="85"/>
        <v>0</v>
      </c>
      <c r="BG351" s="151">
        <f t="shared" si="86"/>
        <v>0</v>
      </c>
      <c r="BH351" s="151">
        <f t="shared" si="87"/>
        <v>0</v>
      </c>
      <c r="BI351" s="151">
        <f t="shared" si="88"/>
        <v>0</v>
      </c>
      <c r="BJ351" s="14" t="s">
        <v>147</v>
      </c>
      <c r="BK351" s="151">
        <f t="shared" si="89"/>
        <v>0</v>
      </c>
      <c r="BL351" s="14" t="s">
        <v>200</v>
      </c>
      <c r="BM351" s="150" t="s">
        <v>1519</v>
      </c>
    </row>
    <row r="352" spans="1:65" s="2" customFormat="1" ht="14.45" customHeight="1" x14ac:dyDescent="0.2">
      <c r="A352" s="29"/>
      <c r="B352" s="142"/>
      <c r="C352" s="173" t="s">
        <v>866</v>
      </c>
      <c r="D352" s="173" t="s">
        <v>143</v>
      </c>
      <c r="E352" s="174" t="s">
        <v>661</v>
      </c>
      <c r="F352" s="175" t="s">
        <v>662</v>
      </c>
      <c r="G352" s="176" t="s">
        <v>145</v>
      </c>
      <c r="H352" s="177">
        <v>7</v>
      </c>
      <c r="I352" s="143"/>
      <c r="J352" s="144">
        <f t="shared" si="80"/>
        <v>0</v>
      </c>
      <c r="K352" s="145"/>
      <c r="L352" s="30"/>
      <c r="M352" s="146" t="s">
        <v>1</v>
      </c>
      <c r="N352" s="147" t="s">
        <v>40</v>
      </c>
      <c r="O352" s="55"/>
      <c r="P352" s="148">
        <f t="shared" si="81"/>
        <v>0</v>
      </c>
      <c r="Q352" s="148">
        <v>1.3999999999999999E-4</v>
      </c>
      <c r="R352" s="148">
        <f t="shared" si="82"/>
        <v>9.7999999999999997E-4</v>
      </c>
      <c r="S352" s="148">
        <v>0</v>
      </c>
      <c r="T352" s="149">
        <f t="shared" si="83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50" t="s">
        <v>200</v>
      </c>
      <c r="AT352" s="150" t="s">
        <v>143</v>
      </c>
      <c r="AU352" s="150" t="s">
        <v>147</v>
      </c>
      <c r="AY352" s="14" t="s">
        <v>140</v>
      </c>
      <c r="BE352" s="151">
        <f t="shared" si="84"/>
        <v>0</v>
      </c>
      <c r="BF352" s="151">
        <f t="shared" si="85"/>
        <v>0</v>
      </c>
      <c r="BG352" s="151">
        <f t="shared" si="86"/>
        <v>0</v>
      </c>
      <c r="BH352" s="151">
        <f t="shared" si="87"/>
        <v>0</v>
      </c>
      <c r="BI352" s="151">
        <f t="shared" si="88"/>
        <v>0</v>
      </c>
      <c r="BJ352" s="14" t="s">
        <v>147</v>
      </c>
      <c r="BK352" s="151">
        <f t="shared" si="89"/>
        <v>0</v>
      </c>
      <c r="BL352" s="14" t="s">
        <v>200</v>
      </c>
      <c r="BM352" s="150" t="s">
        <v>663</v>
      </c>
    </row>
    <row r="353" spans="1:65" s="2" customFormat="1" ht="24.2" customHeight="1" x14ac:dyDescent="0.2">
      <c r="A353" s="29"/>
      <c r="B353" s="142"/>
      <c r="C353" s="178" t="s">
        <v>870</v>
      </c>
      <c r="D353" s="178" t="s">
        <v>268</v>
      </c>
      <c r="E353" s="179" t="s">
        <v>665</v>
      </c>
      <c r="F353" s="180" t="s">
        <v>666</v>
      </c>
      <c r="G353" s="181" t="s">
        <v>145</v>
      </c>
      <c r="H353" s="182">
        <v>7</v>
      </c>
      <c r="I353" s="152"/>
      <c r="J353" s="153">
        <f t="shared" si="80"/>
        <v>0</v>
      </c>
      <c r="K353" s="154"/>
      <c r="L353" s="155"/>
      <c r="M353" s="156" t="s">
        <v>1</v>
      </c>
      <c r="N353" s="157" t="s">
        <v>40</v>
      </c>
      <c r="O353" s="55"/>
      <c r="P353" s="148">
        <f t="shared" si="81"/>
        <v>0</v>
      </c>
      <c r="Q353" s="148">
        <v>6.0000000000000002E-5</v>
      </c>
      <c r="R353" s="148">
        <f t="shared" si="82"/>
        <v>4.2000000000000002E-4</v>
      </c>
      <c r="S353" s="148">
        <v>0</v>
      </c>
      <c r="T353" s="149">
        <f t="shared" si="83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50" t="s">
        <v>263</v>
      </c>
      <c r="AT353" s="150" t="s">
        <v>268</v>
      </c>
      <c r="AU353" s="150" t="s">
        <v>147</v>
      </c>
      <c r="AY353" s="14" t="s">
        <v>140</v>
      </c>
      <c r="BE353" s="151">
        <f t="shared" si="84"/>
        <v>0</v>
      </c>
      <c r="BF353" s="151">
        <f t="shared" si="85"/>
        <v>0</v>
      </c>
      <c r="BG353" s="151">
        <f t="shared" si="86"/>
        <v>0</v>
      </c>
      <c r="BH353" s="151">
        <f t="shared" si="87"/>
        <v>0</v>
      </c>
      <c r="BI353" s="151">
        <f t="shared" si="88"/>
        <v>0</v>
      </c>
      <c r="BJ353" s="14" t="s">
        <v>147</v>
      </c>
      <c r="BK353" s="151">
        <f t="shared" si="89"/>
        <v>0</v>
      </c>
      <c r="BL353" s="14" t="s">
        <v>200</v>
      </c>
      <c r="BM353" s="150" t="s">
        <v>667</v>
      </c>
    </row>
    <row r="354" spans="1:65" s="2" customFormat="1" ht="14.45" customHeight="1" x14ac:dyDescent="0.2">
      <c r="A354" s="29"/>
      <c r="B354" s="142"/>
      <c r="C354" s="173" t="s">
        <v>874</v>
      </c>
      <c r="D354" s="173" t="s">
        <v>143</v>
      </c>
      <c r="E354" s="174" t="s">
        <v>1520</v>
      </c>
      <c r="F354" s="175" t="s">
        <v>1521</v>
      </c>
      <c r="G354" s="176" t="s">
        <v>145</v>
      </c>
      <c r="H354" s="177">
        <v>1</v>
      </c>
      <c r="I354" s="143"/>
      <c r="J354" s="144">
        <f t="shared" si="80"/>
        <v>0</v>
      </c>
      <c r="K354" s="145"/>
      <c r="L354" s="30"/>
      <c r="M354" s="146" t="s">
        <v>1</v>
      </c>
      <c r="N354" s="147" t="s">
        <v>40</v>
      </c>
      <c r="O354" s="55"/>
      <c r="P354" s="148">
        <f t="shared" si="81"/>
        <v>0</v>
      </c>
      <c r="Q354" s="148">
        <v>1.3999999999999999E-4</v>
      </c>
      <c r="R354" s="148">
        <f t="shared" si="82"/>
        <v>1.3999999999999999E-4</v>
      </c>
      <c r="S354" s="148">
        <v>0</v>
      </c>
      <c r="T354" s="149">
        <f t="shared" si="83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50" t="s">
        <v>200</v>
      </c>
      <c r="AT354" s="150" t="s">
        <v>143</v>
      </c>
      <c r="AU354" s="150" t="s">
        <v>147</v>
      </c>
      <c r="AY354" s="14" t="s">
        <v>140</v>
      </c>
      <c r="BE354" s="151">
        <f t="shared" si="84"/>
        <v>0</v>
      </c>
      <c r="BF354" s="151">
        <f t="shared" si="85"/>
        <v>0</v>
      </c>
      <c r="BG354" s="151">
        <f t="shared" si="86"/>
        <v>0</v>
      </c>
      <c r="BH354" s="151">
        <f t="shared" si="87"/>
        <v>0</v>
      </c>
      <c r="BI354" s="151">
        <f t="shared" si="88"/>
        <v>0</v>
      </c>
      <c r="BJ354" s="14" t="s">
        <v>147</v>
      </c>
      <c r="BK354" s="151">
        <f t="shared" si="89"/>
        <v>0</v>
      </c>
      <c r="BL354" s="14" t="s">
        <v>200</v>
      </c>
      <c r="BM354" s="150" t="s">
        <v>1522</v>
      </c>
    </row>
    <row r="355" spans="1:65" s="2" customFormat="1" ht="24.2" customHeight="1" x14ac:dyDescent="0.2">
      <c r="A355" s="29"/>
      <c r="B355" s="142"/>
      <c r="C355" s="178" t="s">
        <v>878</v>
      </c>
      <c r="D355" s="178" t="s">
        <v>268</v>
      </c>
      <c r="E355" s="179" t="s">
        <v>1523</v>
      </c>
      <c r="F355" s="180" t="s">
        <v>1524</v>
      </c>
      <c r="G355" s="181" t="s">
        <v>145</v>
      </c>
      <c r="H355" s="182">
        <v>1</v>
      </c>
      <c r="I355" s="152"/>
      <c r="J355" s="153">
        <f t="shared" si="80"/>
        <v>0</v>
      </c>
      <c r="K355" s="154"/>
      <c r="L355" s="155"/>
      <c r="M355" s="156" t="s">
        <v>1</v>
      </c>
      <c r="N355" s="157" t="s">
        <v>40</v>
      </c>
      <c r="O355" s="55"/>
      <c r="P355" s="148">
        <f t="shared" si="81"/>
        <v>0</v>
      </c>
      <c r="Q355" s="148">
        <v>1.4999999999999999E-4</v>
      </c>
      <c r="R355" s="148">
        <f t="shared" si="82"/>
        <v>1.4999999999999999E-4</v>
      </c>
      <c r="S355" s="148">
        <v>0</v>
      </c>
      <c r="T355" s="149">
        <f t="shared" si="83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50" t="s">
        <v>263</v>
      </c>
      <c r="AT355" s="150" t="s">
        <v>268</v>
      </c>
      <c r="AU355" s="150" t="s">
        <v>147</v>
      </c>
      <c r="AY355" s="14" t="s">
        <v>140</v>
      </c>
      <c r="BE355" s="151">
        <f t="shared" si="84"/>
        <v>0</v>
      </c>
      <c r="BF355" s="151">
        <f t="shared" si="85"/>
        <v>0</v>
      </c>
      <c r="BG355" s="151">
        <f t="shared" si="86"/>
        <v>0</v>
      </c>
      <c r="BH355" s="151">
        <f t="shared" si="87"/>
        <v>0</v>
      </c>
      <c r="BI355" s="151">
        <f t="shared" si="88"/>
        <v>0</v>
      </c>
      <c r="BJ355" s="14" t="s">
        <v>147</v>
      </c>
      <c r="BK355" s="151">
        <f t="shared" si="89"/>
        <v>0</v>
      </c>
      <c r="BL355" s="14" t="s">
        <v>200</v>
      </c>
      <c r="BM355" s="150" t="s">
        <v>1525</v>
      </c>
    </row>
    <row r="356" spans="1:65" s="2" customFormat="1" ht="14.45" customHeight="1" x14ac:dyDescent="0.2">
      <c r="A356" s="29"/>
      <c r="B356" s="142"/>
      <c r="C356" s="173" t="s">
        <v>884</v>
      </c>
      <c r="D356" s="173" t="s">
        <v>143</v>
      </c>
      <c r="E356" s="174" t="s">
        <v>1526</v>
      </c>
      <c r="F356" s="175" t="s">
        <v>1527</v>
      </c>
      <c r="G356" s="176" t="s">
        <v>145</v>
      </c>
      <c r="H356" s="177">
        <v>1</v>
      </c>
      <c r="I356" s="143"/>
      <c r="J356" s="144">
        <f t="shared" si="80"/>
        <v>0</v>
      </c>
      <c r="K356" s="145"/>
      <c r="L356" s="30"/>
      <c r="M356" s="146" t="s">
        <v>1</v>
      </c>
      <c r="N356" s="147" t="s">
        <v>40</v>
      </c>
      <c r="O356" s="55"/>
      <c r="P356" s="148">
        <f t="shared" si="81"/>
        <v>0</v>
      </c>
      <c r="Q356" s="148">
        <v>1.9000000000000001E-4</v>
      </c>
      <c r="R356" s="148">
        <f t="shared" si="82"/>
        <v>1.9000000000000001E-4</v>
      </c>
      <c r="S356" s="148">
        <v>0</v>
      </c>
      <c r="T356" s="149">
        <f t="shared" si="83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50" t="s">
        <v>200</v>
      </c>
      <c r="AT356" s="150" t="s">
        <v>143</v>
      </c>
      <c r="AU356" s="150" t="s">
        <v>147</v>
      </c>
      <c r="AY356" s="14" t="s">
        <v>140</v>
      </c>
      <c r="BE356" s="151">
        <f t="shared" si="84"/>
        <v>0</v>
      </c>
      <c r="BF356" s="151">
        <f t="shared" si="85"/>
        <v>0</v>
      </c>
      <c r="BG356" s="151">
        <f t="shared" si="86"/>
        <v>0</v>
      </c>
      <c r="BH356" s="151">
        <f t="shared" si="87"/>
        <v>0</v>
      </c>
      <c r="BI356" s="151">
        <f t="shared" si="88"/>
        <v>0</v>
      </c>
      <c r="BJ356" s="14" t="s">
        <v>147</v>
      </c>
      <c r="BK356" s="151">
        <f t="shared" si="89"/>
        <v>0</v>
      </c>
      <c r="BL356" s="14" t="s">
        <v>200</v>
      </c>
      <c r="BM356" s="150" t="s">
        <v>1528</v>
      </c>
    </row>
    <row r="357" spans="1:65" s="2" customFormat="1" ht="24.2" customHeight="1" x14ac:dyDescent="0.2">
      <c r="A357" s="29"/>
      <c r="B357" s="142"/>
      <c r="C357" s="178" t="s">
        <v>888</v>
      </c>
      <c r="D357" s="178" t="s">
        <v>268</v>
      </c>
      <c r="E357" s="179" t="s">
        <v>1529</v>
      </c>
      <c r="F357" s="180" t="s">
        <v>1530</v>
      </c>
      <c r="G357" s="181" t="s">
        <v>145</v>
      </c>
      <c r="H357" s="182">
        <v>1</v>
      </c>
      <c r="I357" s="152"/>
      <c r="J357" s="153">
        <f t="shared" si="80"/>
        <v>0</v>
      </c>
      <c r="K357" s="154"/>
      <c r="L357" s="155"/>
      <c r="M357" s="156" t="s">
        <v>1</v>
      </c>
      <c r="N357" s="157" t="s">
        <v>40</v>
      </c>
      <c r="O357" s="55"/>
      <c r="P357" s="148">
        <f t="shared" si="81"/>
        <v>0</v>
      </c>
      <c r="Q357" s="148">
        <v>3.5E-4</v>
      </c>
      <c r="R357" s="148">
        <f t="shared" si="82"/>
        <v>3.5E-4</v>
      </c>
      <c r="S357" s="148">
        <v>0</v>
      </c>
      <c r="T357" s="149">
        <f t="shared" si="83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50" t="s">
        <v>263</v>
      </c>
      <c r="AT357" s="150" t="s">
        <v>268</v>
      </c>
      <c r="AU357" s="150" t="s">
        <v>147</v>
      </c>
      <c r="AY357" s="14" t="s">
        <v>140</v>
      </c>
      <c r="BE357" s="151">
        <f t="shared" si="84"/>
        <v>0</v>
      </c>
      <c r="BF357" s="151">
        <f t="shared" si="85"/>
        <v>0</v>
      </c>
      <c r="BG357" s="151">
        <f t="shared" si="86"/>
        <v>0</v>
      </c>
      <c r="BH357" s="151">
        <f t="shared" si="87"/>
        <v>0</v>
      </c>
      <c r="BI357" s="151">
        <f t="shared" si="88"/>
        <v>0</v>
      </c>
      <c r="BJ357" s="14" t="s">
        <v>147</v>
      </c>
      <c r="BK357" s="151">
        <f t="shared" si="89"/>
        <v>0</v>
      </c>
      <c r="BL357" s="14" t="s">
        <v>200</v>
      </c>
      <c r="BM357" s="150" t="s">
        <v>1531</v>
      </c>
    </row>
    <row r="358" spans="1:65" s="2" customFormat="1" ht="24.2" customHeight="1" x14ac:dyDescent="0.2">
      <c r="A358" s="29"/>
      <c r="B358" s="142"/>
      <c r="C358" s="173" t="s">
        <v>892</v>
      </c>
      <c r="D358" s="173" t="s">
        <v>143</v>
      </c>
      <c r="E358" s="174" t="s">
        <v>669</v>
      </c>
      <c r="F358" s="175" t="s">
        <v>670</v>
      </c>
      <c r="G358" s="176" t="s">
        <v>145</v>
      </c>
      <c r="H358" s="177">
        <v>15</v>
      </c>
      <c r="I358" s="143"/>
      <c r="J358" s="144">
        <f t="shared" si="80"/>
        <v>0</v>
      </c>
      <c r="K358" s="145"/>
      <c r="L358" s="30"/>
      <c r="M358" s="146" t="s">
        <v>1</v>
      </c>
      <c r="N358" s="147" t="s">
        <v>40</v>
      </c>
      <c r="O358" s="55"/>
      <c r="P358" s="148">
        <f t="shared" si="81"/>
        <v>0</v>
      </c>
      <c r="Q358" s="148">
        <v>0</v>
      </c>
      <c r="R358" s="148">
        <f t="shared" si="82"/>
        <v>0</v>
      </c>
      <c r="S358" s="148">
        <v>0</v>
      </c>
      <c r="T358" s="149">
        <f t="shared" si="83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50" t="s">
        <v>200</v>
      </c>
      <c r="AT358" s="150" t="s">
        <v>143</v>
      </c>
      <c r="AU358" s="150" t="s">
        <v>147</v>
      </c>
      <c r="AY358" s="14" t="s">
        <v>140</v>
      </c>
      <c r="BE358" s="151">
        <f t="shared" si="84"/>
        <v>0</v>
      </c>
      <c r="BF358" s="151">
        <f t="shared" si="85"/>
        <v>0</v>
      </c>
      <c r="BG358" s="151">
        <f t="shared" si="86"/>
        <v>0</v>
      </c>
      <c r="BH358" s="151">
        <f t="shared" si="87"/>
        <v>0</v>
      </c>
      <c r="BI358" s="151">
        <f t="shared" si="88"/>
        <v>0</v>
      </c>
      <c r="BJ358" s="14" t="s">
        <v>147</v>
      </c>
      <c r="BK358" s="151">
        <f t="shared" si="89"/>
        <v>0</v>
      </c>
      <c r="BL358" s="14" t="s">
        <v>200</v>
      </c>
      <c r="BM358" s="150" t="s">
        <v>671</v>
      </c>
    </row>
    <row r="359" spans="1:65" s="2" customFormat="1" ht="24.2" customHeight="1" x14ac:dyDescent="0.2">
      <c r="A359" s="29"/>
      <c r="B359" s="142"/>
      <c r="C359" s="173" t="s">
        <v>896</v>
      </c>
      <c r="D359" s="173" t="s">
        <v>143</v>
      </c>
      <c r="E359" s="174" t="s">
        <v>1532</v>
      </c>
      <c r="F359" s="175" t="s">
        <v>1533</v>
      </c>
      <c r="G359" s="176" t="s">
        <v>145</v>
      </c>
      <c r="H359" s="177">
        <v>7</v>
      </c>
      <c r="I359" s="143"/>
      <c r="J359" s="144">
        <f t="shared" si="80"/>
        <v>0</v>
      </c>
      <c r="K359" s="145"/>
      <c r="L359" s="30"/>
      <c r="M359" s="146" t="s">
        <v>1</v>
      </c>
      <c r="N359" s="147" t="s">
        <v>40</v>
      </c>
      <c r="O359" s="55"/>
      <c r="P359" s="148">
        <f t="shared" si="81"/>
        <v>0</v>
      </c>
      <c r="Q359" s="148">
        <v>0</v>
      </c>
      <c r="R359" s="148">
        <f t="shared" si="82"/>
        <v>0</v>
      </c>
      <c r="S359" s="148">
        <v>0</v>
      </c>
      <c r="T359" s="149">
        <f t="shared" si="83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50" t="s">
        <v>200</v>
      </c>
      <c r="AT359" s="150" t="s">
        <v>143</v>
      </c>
      <c r="AU359" s="150" t="s">
        <v>147</v>
      </c>
      <c r="AY359" s="14" t="s">
        <v>140</v>
      </c>
      <c r="BE359" s="151">
        <f t="shared" si="84"/>
        <v>0</v>
      </c>
      <c r="BF359" s="151">
        <f t="shared" si="85"/>
        <v>0</v>
      </c>
      <c r="BG359" s="151">
        <f t="shared" si="86"/>
        <v>0</v>
      </c>
      <c r="BH359" s="151">
        <f t="shared" si="87"/>
        <v>0</v>
      </c>
      <c r="BI359" s="151">
        <f t="shared" si="88"/>
        <v>0</v>
      </c>
      <c r="BJ359" s="14" t="s">
        <v>147</v>
      </c>
      <c r="BK359" s="151">
        <f t="shared" si="89"/>
        <v>0</v>
      </c>
      <c r="BL359" s="14" t="s">
        <v>200</v>
      </c>
      <c r="BM359" s="150" t="s">
        <v>1534</v>
      </c>
    </row>
    <row r="360" spans="1:65" s="2" customFormat="1" ht="24.2" customHeight="1" x14ac:dyDescent="0.2">
      <c r="A360" s="29"/>
      <c r="B360" s="142"/>
      <c r="C360" s="173" t="s">
        <v>900</v>
      </c>
      <c r="D360" s="173" t="s">
        <v>143</v>
      </c>
      <c r="E360" s="174" t="s">
        <v>673</v>
      </c>
      <c r="F360" s="175" t="s">
        <v>674</v>
      </c>
      <c r="G360" s="176" t="s">
        <v>145</v>
      </c>
      <c r="H360" s="177">
        <v>15</v>
      </c>
      <c r="I360" s="143"/>
      <c r="J360" s="144">
        <f t="shared" si="80"/>
        <v>0</v>
      </c>
      <c r="K360" s="145"/>
      <c r="L360" s="30"/>
      <c r="M360" s="146" t="s">
        <v>1</v>
      </c>
      <c r="N360" s="147" t="s">
        <v>40</v>
      </c>
      <c r="O360" s="55"/>
      <c r="P360" s="148">
        <f t="shared" si="81"/>
        <v>0</v>
      </c>
      <c r="Q360" s="148">
        <v>1E-4</v>
      </c>
      <c r="R360" s="148">
        <f t="shared" si="82"/>
        <v>1.5E-3</v>
      </c>
      <c r="S360" s="148">
        <v>0</v>
      </c>
      <c r="T360" s="149">
        <f t="shared" si="83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50" t="s">
        <v>200</v>
      </c>
      <c r="AT360" s="150" t="s">
        <v>143</v>
      </c>
      <c r="AU360" s="150" t="s">
        <v>147</v>
      </c>
      <c r="AY360" s="14" t="s">
        <v>140</v>
      </c>
      <c r="BE360" s="151">
        <f t="shared" si="84"/>
        <v>0</v>
      </c>
      <c r="BF360" s="151">
        <f t="shared" si="85"/>
        <v>0</v>
      </c>
      <c r="BG360" s="151">
        <f t="shared" si="86"/>
        <v>0</v>
      </c>
      <c r="BH360" s="151">
        <f t="shared" si="87"/>
        <v>0</v>
      </c>
      <c r="BI360" s="151">
        <f t="shared" si="88"/>
        <v>0</v>
      </c>
      <c r="BJ360" s="14" t="s">
        <v>147</v>
      </c>
      <c r="BK360" s="151">
        <f t="shared" si="89"/>
        <v>0</v>
      </c>
      <c r="BL360" s="14" t="s">
        <v>200</v>
      </c>
      <c r="BM360" s="150" t="s">
        <v>675</v>
      </c>
    </row>
    <row r="361" spans="1:65" s="2" customFormat="1" ht="62.65" customHeight="1" x14ac:dyDescent="0.2">
      <c r="A361" s="29"/>
      <c r="B361" s="142"/>
      <c r="C361" s="178" t="s">
        <v>903</v>
      </c>
      <c r="D361" s="178" t="s">
        <v>268</v>
      </c>
      <c r="E361" s="179" t="s">
        <v>677</v>
      </c>
      <c r="F361" s="180" t="s">
        <v>678</v>
      </c>
      <c r="G361" s="181" t="s">
        <v>145</v>
      </c>
      <c r="H361" s="182">
        <v>15</v>
      </c>
      <c r="I361" s="152"/>
      <c r="J361" s="153">
        <f t="shared" si="80"/>
        <v>0</v>
      </c>
      <c r="K361" s="154"/>
      <c r="L361" s="155"/>
      <c r="M361" s="156" t="s">
        <v>1</v>
      </c>
      <c r="N361" s="157" t="s">
        <v>40</v>
      </c>
      <c r="O361" s="55"/>
      <c r="P361" s="148">
        <f t="shared" si="81"/>
        <v>0</v>
      </c>
      <c r="Q361" s="148">
        <v>7.5000000000000002E-4</v>
      </c>
      <c r="R361" s="148">
        <f t="shared" si="82"/>
        <v>1.125E-2</v>
      </c>
      <c r="S361" s="148">
        <v>0</v>
      </c>
      <c r="T361" s="149">
        <f t="shared" si="83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50" t="s">
        <v>263</v>
      </c>
      <c r="AT361" s="150" t="s">
        <v>268</v>
      </c>
      <c r="AU361" s="150" t="s">
        <v>147</v>
      </c>
      <c r="AY361" s="14" t="s">
        <v>140</v>
      </c>
      <c r="BE361" s="151">
        <f t="shared" si="84"/>
        <v>0</v>
      </c>
      <c r="BF361" s="151">
        <f t="shared" si="85"/>
        <v>0</v>
      </c>
      <c r="BG361" s="151">
        <f t="shared" si="86"/>
        <v>0</v>
      </c>
      <c r="BH361" s="151">
        <f t="shared" si="87"/>
        <v>0</v>
      </c>
      <c r="BI361" s="151">
        <f t="shared" si="88"/>
        <v>0</v>
      </c>
      <c r="BJ361" s="14" t="s">
        <v>147</v>
      </c>
      <c r="BK361" s="151">
        <f t="shared" si="89"/>
        <v>0</v>
      </c>
      <c r="BL361" s="14" t="s">
        <v>200</v>
      </c>
      <c r="BM361" s="150" t="s">
        <v>679</v>
      </c>
    </row>
    <row r="362" spans="1:65" s="2" customFormat="1" ht="24.2" customHeight="1" x14ac:dyDescent="0.2">
      <c r="A362" s="29"/>
      <c r="B362" s="142"/>
      <c r="C362" s="173" t="s">
        <v>908</v>
      </c>
      <c r="D362" s="173" t="s">
        <v>143</v>
      </c>
      <c r="E362" s="174" t="s">
        <v>1535</v>
      </c>
      <c r="F362" s="175" t="s">
        <v>1536</v>
      </c>
      <c r="G362" s="176" t="s">
        <v>145</v>
      </c>
      <c r="H362" s="177">
        <v>3</v>
      </c>
      <c r="I362" s="143"/>
      <c r="J362" s="144">
        <f t="shared" si="80"/>
        <v>0</v>
      </c>
      <c r="K362" s="145"/>
      <c r="L362" s="30"/>
      <c r="M362" s="146" t="s">
        <v>1</v>
      </c>
      <c r="N362" s="147" t="s">
        <v>40</v>
      </c>
      <c r="O362" s="55"/>
      <c r="P362" s="148">
        <f t="shared" si="81"/>
        <v>0</v>
      </c>
      <c r="Q362" s="148">
        <v>4.6000000000000001E-4</v>
      </c>
      <c r="R362" s="148">
        <f t="shared" si="82"/>
        <v>1.3800000000000002E-3</v>
      </c>
      <c r="S362" s="148">
        <v>0</v>
      </c>
      <c r="T362" s="149">
        <f t="shared" si="83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50" t="s">
        <v>200</v>
      </c>
      <c r="AT362" s="150" t="s">
        <v>143</v>
      </c>
      <c r="AU362" s="150" t="s">
        <v>147</v>
      </c>
      <c r="AY362" s="14" t="s">
        <v>140</v>
      </c>
      <c r="BE362" s="151">
        <f t="shared" si="84"/>
        <v>0</v>
      </c>
      <c r="BF362" s="151">
        <f t="shared" si="85"/>
        <v>0</v>
      </c>
      <c r="BG362" s="151">
        <f t="shared" si="86"/>
        <v>0</v>
      </c>
      <c r="BH362" s="151">
        <f t="shared" si="87"/>
        <v>0</v>
      </c>
      <c r="BI362" s="151">
        <f t="shared" si="88"/>
        <v>0</v>
      </c>
      <c r="BJ362" s="14" t="s">
        <v>147</v>
      </c>
      <c r="BK362" s="151">
        <f t="shared" si="89"/>
        <v>0</v>
      </c>
      <c r="BL362" s="14" t="s">
        <v>200</v>
      </c>
      <c r="BM362" s="150" t="s">
        <v>1537</v>
      </c>
    </row>
    <row r="363" spans="1:65" s="2" customFormat="1" ht="62.65" customHeight="1" x14ac:dyDescent="0.2">
      <c r="A363" s="29"/>
      <c r="B363" s="142"/>
      <c r="C363" s="178" t="s">
        <v>912</v>
      </c>
      <c r="D363" s="178" t="s">
        <v>268</v>
      </c>
      <c r="E363" s="179" t="s">
        <v>1538</v>
      </c>
      <c r="F363" s="180" t="s">
        <v>1539</v>
      </c>
      <c r="G363" s="181" t="s">
        <v>145</v>
      </c>
      <c r="H363" s="182">
        <v>3</v>
      </c>
      <c r="I363" s="152"/>
      <c r="J363" s="153">
        <f t="shared" si="80"/>
        <v>0</v>
      </c>
      <c r="K363" s="154"/>
      <c r="L363" s="155"/>
      <c r="M363" s="156" t="s">
        <v>1</v>
      </c>
      <c r="N363" s="157" t="s">
        <v>40</v>
      </c>
      <c r="O363" s="55"/>
      <c r="P363" s="148">
        <f t="shared" si="81"/>
        <v>0</v>
      </c>
      <c r="Q363" s="148">
        <v>7.3999999999999999E-4</v>
      </c>
      <c r="R363" s="148">
        <f t="shared" si="82"/>
        <v>2.2199999999999998E-3</v>
      </c>
      <c r="S363" s="148">
        <v>0</v>
      </c>
      <c r="T363" s="149">
        <f t="shared" si="83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50" t="s">
        <v>263</v>
      </c>
      <c r="AT363" s="150" t="s">
        <v>268</v>
      </c>
      <c r="AU363" s="150" t="s">
        <v>147</v>
      </c>
      <c r="AY363" s="14" t="s">
        <v>140</v>
      </c>
      <c r="BE363" s="151">
        <f t="shared" si="84"/>
        <v>0</v>
      </c>
      <c r="BF363" s="151">
        <f t="shared" si="85"/>
        <v>0</v>
      </c>
      <c r="BG363" s="151">
        <f t="shared" si="86"/>
        <v>0</v>
      </c>
      <c r="BH363" s="151">
        <f t="shared" si="87"/>
        <v>0</v>
      </c>
      <c r="BI363" s="151">
        <f t="shared" si="88"/>
        <v>0</v>
      </c>
      <c r="BJ363" s="14" t="s">
        <v>147</v>
      </c>
      <c r="BK363" s="151">
        <f t="shared" si="89"/>
        <v>0</v>
      </c>
      <c r="BL363" s="14" t="s">
        <v>200</v>
      </c>
      <c r="BM363" s="150" t="s">
        <v>1540</v>
      </c>
    </row>
    <row r="364" spans="1:65" s="2" customFormat="1" ht="24.2" customHeight="1" x14ac:dyDescent="0.2">
      <c r="A364" s="29"/>
      <c r="B364" s="142"/>
      <c r="C364" s="173" t="s">
        <v>916</v>
      </c>
      <c r="D364" s="173" t="s">
        <v>143</v>
      </c>
      <c r="E364" s="174" t="s">
        <v>681</v>
      </c>
      <c r="F364" s="175" t="s">
        <v>682</v>
      </c>
      <c r="G364" s="176" t="s">
        <v>163</v>
      </c>
      <c r="H364" s="177">
        <v>89</v>
      </c>
      <c r="I364" s="143"/>
      <c r="J364" s="144">
        <f t="shared" si="80"/>
        <v>0</v>
      </c>
      <c r="K364" s="145"/>
      <c r="L364" s="30"/>
      <c r="M364" s="146" t="s">
        <v>1</v>
      </c>
      <c r="N364" s="147" t="s">
        <v>40</v>
      </c>
      <c r="O364" s="55"/>
      <c r="P364" s="148">
        <f t="shared" si="81"/>
        <v>0</v>
      </c>
      <c r="Q364" s="148">
        <v>0</v>
      </c>
      <c r="R364" s="148">
        <f t="shared" si="82"/>
        <v>0</v>
      </c>
      <c r="S364" s="148">
        <v>0</v>
      </c>
      <c r="T364" s="149">
        <f t="shared" si="83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50" t="s">
        <v>200</v>
      </c>
      <c r="AT364" s="150" t="s">
        <v>143</v>
      </c>
      <c r="AU364" s="150" t="s">
        <v>147</v>
      </c>
      <c r="AY364" s="14" t="s">
        <v>140</v>
      </c>
      <c r="BE364" s="151">
        <f t="shared" si="84"/>
        <v>0</v>
      </c>
      <c r="BF364" s="151">
        <f t="shared" si="85"/>
        <v>0</v>
      </c>
      <c r="BG364" s="151">
        <f t="shared" si="86"/>
        <v>0</v>
      </c>
      <c r="BH364" s="151">
        <f t="shared" si="87"/>
        <v>0</v>
      </c>
      <c r="BI364" s="151">
        <f t="shared" si="88"/>
        <v>0</v>
      </c>
      <c r="BJ364" s="14" t="s">
        <v>147</v>
      </c>
      <c r="BK364" s="151">
        <f t="shared" si="89"/>
        <v>0</v>
      </c>
      <c r="BL364" s="14" t="s">
        <v>200</v>
      </c>
      <c r="BM364" s="150" t="s">
        <v>683</v>
      </c>
    </row>
    <row r="365" spans="1:65" s="2" customFormat="1" ht="24.2" customHeight="1" x14ac:dyDescent="0.2">
      <c r="A365" s="29"/>
      <c r="B365" s="142"/>
      <c r="C365" s="173" t="s">
        <v>920</v>
      </c>
      <c r="D365" s="173" t="s">
        <v>143</v>
      </c>
      <c r="E365" s="174" t="s">
        <v>685</v>
      </c>
      <c r="F365" s="175" t="s">
        <v>686</v>
      </c>
      <c r="G365" s="176" t="s">
        <v>462</v>
      </c>
      <c r="H365" s="158"/>
      <c r="I365" s="143"/>
      <c r="J365" s="144">
        <f t="shared" si="80"/>
        <v>0</v>
      </c>
      <c r="K365" s="145"/>
      <c r="L365" s="30"/>
      <c r="M365" s="146" t="s">
        <v>1</v>
      </c>
      <c r="N365" s="147" t="s">
        <v>40</v>
      </c>
      <c r="O365" s="55"/>
      <c r="P365" s="148">
        <f t="shared" si="81"/>
        <v>0</v>
      </c>
      <c r="Q365" s="148">
        <v>0</v>
      </c>
      <c r="R365" s="148">
        <f t="shared" si="82"/>
        <v>0</v>
      </c>
      <c r="S365" s="148">
        <v>0</v>
      </c>
      <c r="T365" s="149">
        <f t="shared" si="83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50" t="s">
        <v>200</v>
      </c>
      <c r="AT365" s="150" t="s">
        <v>143</v>
      </c>
      <c r="AU365" s="150" t="s">
        <v>147</v>
      </c>
      <c r="AY365" s="14" t="s">
        <v>140</v>
      </c>
      <c r="BE365" s="151">
        <f t="shared" si="84"/>
        <v>0</v>
      </c>
      <c r="BF365" s="151">
        <f t="shared" si="85"/>
        <v>0</v>
      </c>
      <c r="BG365" s="151">
        <f t="shared" si="86"/>
        <v>0</v>
      </c>
      <c r="BH365" s="151">
        <f t="shared" si="87"/>
        <v>0</v>
      </c>
      <c r="BI365" s="151">
        <f t="shared" si="88"/>
        <v>0</v>
      </c>
      <c r="BJ365" s="14" t="s">
        <v>147</v>
      </c>
      <c r="BK365" s="151">
        <f t="shared" si="89"/>
        <v>0</v>
      </c>
      <c r="BL365" s="14" t="s">
        <v>200</v>
      </c>
      <c r="BM365" s="150" t="s">
        <v>687</v>
      </c>
    </row>
    <row r="366" spans="1:65" s="12" customFormat="1" ht="22.9" customHeight="1" x14ac:dyDescent="0.2">
      <c r="B366" s="130"/>
      <c r="D366" s="131" t="s">
        <v>73</v>
      </c>
      <c r="E366" s="140" t="s">
        <v>688</v>
      </c>
      <c r="F366" s="140" t="s">
        <v>689</v>
      </c>
      <c r="I366" s="133"/>
      <c r="J366" s="141">
        <f>BK366</f>
        <v>0</v>
      </c>
      <c r="L366" s="130"/>
      <c r="M366" s="134"/>
      <c r="N366" s="135"/>
      <c r="O366" s="135"/>
      <c r="P366" s="136">
        <f>SUM(P367:P389)</f>
        <v>0</v>
      </c>
      <c r="Q366" s="135"/>
      <c r="R366" s="136">
        <f>SUM(R367:R389)</f>
        <v>0.11126999999999999</v>
      </c>
      <c r="S366" s="135"/>
      <c r="T366" s="137">
        <f>SUM(T367:T389)</f>
        <v>8.3496000000000001E-2</v>
      </c>
      <c r="AR366" s="131" t="s">
        <v>147</v>
      </c>
      <c r="AT366" s="138" t="s">
        <v>73</v>
      </c>
      <c r="AU366" s="138" t="s">
        <v>80</v>
      </c>
      <c r="AY366" s="131" t="s">
        <v>140</v>
      </c>
      <c r="BK366" s="139">
        <f>SUM(BK367:BK389)</f>
        <v>0</v>
      </c>
    </row>
    <row r="367" spans="1:65" s="2" customFormat="1" ht="24.2" customHeight="1" x14ac:dyDescent="0.2">
      <c r="A367" s="29"/>
      <c r="B367" s="142"/>
      <c r="C367" s="173" t="s">
        <v>926</v>
      </c>
      <c r="D367" s="173" t="s">
        <v>143</v>
      </c>
      <c r="E367" s="174" t="s">
        <v>691</v>
      </c>
      <c r="F367" s="175" t="s">
        <v>692</v>
      </c>
      <c r="G367" s="176" t="s">
        <v>163</v>
      </c>
      <c r="H367" s="177">
        <v>39.200000000000003</v>
      </c>
      <c r="I367" s="143"/>
      <c r="J367" s="144">
        <f t="shared" ref="J367:J389" si="90">ROUND(I367*H367,2)</f>
        <v>0</v>
      </c>
      <c r="K367" s="145"/>
      <c r="L367" s="30"/>
      <c r="M367" s="146" t="s">
        <v>1</v>
      </c>
      <c r="N367" s="147" t="s">
        <v>40</v>
      </c>
      <c r="O367" s="55"/>
      <c r="P367" s="148">
        <f t="shared" ref="P367:P389" si="91">O367*H367</f>
        <v>0</v>
      </c>
      <c r="Q367" s="148">
        <v>0</v>
      </c>
      <c r="R367" s="148">
        <f t="shared" ref="R367:R389" si="92">Q367*H367</f>
        <v>0</v>
      </c>
      <c r="S367" s="148">
        <v>2.1299999999999999E-3</v>
      </c>
      <c r="T367" s="149">
        <f t="shared" ref="T367:T389" si="93">S367*H367</f>
        <v>8.3496000000000001E-2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50" t="s">
        <v>200</v>
      </c>
      <c r="AT367" s="150" t="s">
        <v>143</v>
      </c>
      <c r="AU367" s="150" t="s">
        <v>147</v>
      </c>
      <c r="AY367" s="14" t="s">
        <v>140</v>
      </c>
      <c r="BE367" s="151">
        <f t="shared" ref="BE367:BE389" si="94">IF(N367="základná",J367,0)</f>
        <v>0</v>
      </c>
      <c r="BF367" s="151">
        <f t="shared" ref="BF367:BF389" si="95">IF(N367="znížená",J367,0)</f>
        <v>0</v>
      </c>
      <c r="BG367" s="151">
        <f t="shared" ref="BG367:BG389" si="96">IF(N367="zákl. prenesená",J367,0)</f>
        <v>0</v>
      </c>
      <c r="BH367" s="151">
        <f t="shared" ref="BH367:BH389" si="97">IF(N367="zníž. prenesená",J367,0)</f>
        <v>0</v>
      </c>
      <c r="BI367" s="151">
        <f t="shared" ref="BI367:BI389" si="98">IF(N367="nulová",J367,0)</f>
        <v>0</v>
      </c>
      <c r="BJ367" s="14" t="s">
        <v>147</v>
      </c>
      <c r="BK367" s="151">
        <f t="shared" ref="BK367:BK389" si="99">ROUND(I367*H367,2)</f>
        <v>0</v>
      </c>
      <c r="BL367" s="14" t="s">
        <v>200</v>
      </c>
      <c r="BM367" s="150" t="s">
        <v>693</v>
      </c>
    </row>
    <row r="368" spans="1:65" s="2" customFormat="1" ht="24.2" customHeight="1" x14ac:dyDescent="0.2">
      <c r="A368" s="29"/>
      <c r="B368" s="142"/>
      <c r="C368" s="173" t="s">
        <v>930</v>
      </c>
      <c r="D368" s="173" t="s">
        <v>143</v>
      </c>
      <c r="E368" s="174" t="s">
        <v>695</v>
      </c>
      <c r="F368" s="175" t="s">
        <v>696</v>
      </c>
      <c r="G368" s="176" t="s">
        <v>163</v>
      </c>
      <c r="H368" s="177">
        <v>33</v>
      </c>
      <c r="I368" s="143"/>
      <c r="J368" s="144">
        <f t="shared" si="90"/>
        <v>0</v>
      </c>
      <c r="K368" s="145"/>
      <c r="L368" s="30"/>
      <c r="M368" s="146" t="s">
        <v>1</v>
      </c>
      <c r="N368" s="147" t="s">
        <v>40</v>
      </c>
      <c r="O368" s="55"/>
      <c r="P368" s="148">
        <f t="shared" si="91"/>
        <v>0</v>
      </c>
      <c r="Q368" s="148">
        <v>1.1E-4</v>
      </c>
      <c r="R368" s="148">
        <f t="shared" si="92"/>
        <v>3.63E-3</v>
      </c>
      <c r="S368" s="148">
        <v>0</v>
      </c>
      <c r="T368" s="149">
        <f t="shared" si="93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50" t="s">
        <v>200</v>
      </c>
      <c r="AT368" s="150" t="s">
        <v>143</v>
      </c>
      <c r="AU368" s="150" t="s">
        <v>147</v>
      </c>
      <c r="AY368" s="14" t="s">
        <v>140</v>
      </c>
      <c r="BE368" s="151">
        <f t="shared" si="94"/>
        <v>0</v>
      </c>
      <c r="BF368" s="151">
        <f t="shared" si="95"/>
        <v>0</v>
      </c>
      <c r="BG368" s="151">
        <f t="shared" si="96"/>
        <v>0</v>
      </c>
      <c r="BH368" s="151">
        <f t="shared" si="97"/>
        <v>0</v>
      </c>
      <c r="BI368" s="151">
        <f t="shared" si="98"/>
        <v>0</v>
      </c>
      <c r="BJ368" s="14" t="s">
        <v>147</v>
      </c>
      <c r="BK368" s="151">
        <f t="shared" si="99"/>
        <v>0</v>
      </c>
      <c r="BL368" s="14" t="s">
        <v>200</v>
      </c>
      <c r="BM368" s="150" t="s">
        <v>1541</v>
      </c>
    </row>
    <row r="369" spans="1:65" s="2" customFormat="1" ht="24.2" customHeight="1" x14ac:dyDescent="0.2">
      <c r="A369" s="29"/>
      <c r="B369" s="142"/>
      <c r="C369" s="173" t="s">
        <v>934</v>
      </c>
      <c r="D369" s="173" t="s">
        <v>143</v>
      </c>
      <c r="E369" s="174" t="s">
        <v>698</v>
      </c>
      <c r="F369" s="175" t="s">
        <v>699</v>
      </c>
      <c r="G369" s="176" t="s">
        <v>163</v>
      </c>
      <c r="H369" s="177">
        <v>130</v>
      </c>
      <c r="I369" s="143"/>
      <c r="J369" s="144">
        <f t="shared" si="90"/>
        <v>0</v>
      </c>
      <c r="K369" s="145"/>
      <c r="L369" s="30"/>
      <c r="M369" s="146" t="s">
        <v>1</v>
      </c>
      <c r="N369" s="147" t="s">
        <v>40</v>
      </c>
      <c r="O369" s="55"/>
      <c r="P369" s="148">
        <f t="shared" si="91"/>
        <v>0</v>
      </c>
      <c r="Q369" s="148">
        <v>1.8000000000000001E-4</v>
      </c>
      <c r="R369" s="148">
        <f t="shared" si="92"/>
        <v>2.3400000000000001E-2</v>
      </c>
      <c r="S369" s="148">
        <v>0</v>
      </c>
      <c r="T369" s="149">
        <f t="shared" si="93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50" t="s">
        <v>200</v>
      </c>
      <c r="AT369" s="150" t="s">
        <v>143</v>
      </c>
      <c r="AU369" s="150" t="s">
        <v>147</v>
      </c>
      <c r="AY369" s="14" t="s">
        <v>140</v>
      </c>
      <c r="BE369" s="151">
        <f t="shared" si="94"/>
        <v>0</v>
      </c>
      <c r="BF369" s="151">
        <f t="shared" si="95"/>
        <v>0</v>
      </c>
      <c r="BG369" s="151">
        <f t="shared" si="96"/>
        <v>0</v>
      </c>
      <c r="BH369" s="151">
        <f t="shared" si="97"/>
        <v>0</v>
      </c>
      <c r="BI369" s="151">
        <f t="shared" si="98"/>
        <v>0</v>
      </c>
      <c r="BJ369" s="14" t="s">
        <v>147</v>
      </c>
      <c r="BK369" s="151">
        <f t="shared" si="99"/>
        <v>0</v>
      </c>
      <c r="BL369" s="14" t="s">
        <v>200</v>
      </c>
      <c r="BM369" s="150" t="s">
        <v>1542</v>
      </c>
    </row>
    <row r="370" spans="1:65" s="2" customFormat="1" ht="24.2" customHeight="1" x14ac:dyDescent="0.2">
      <c r="A370" s="29"/>
      <c r="B370" s="142"/>
      <c r="C370" s="173" t="s">
        <v>938</v>
      </c>
      <c r="D370" s="173" t="s">
        <v>143</v>
      </c>
      <c r="E370" s="174" t="s">
        <v>701</v>
      </c>
      <c r="F370" s="175" t="s">
        <v>702</v>
      </c>
      <c r="G370" s="176" t="s">
        <v>163</v>
      </c>
      <c r="H370" s="177">
        <v>25</v>
      </c>
      <c r="I370" s="143"/>
      <c r="J370" s="144">
        <f t="shared" si="90"/>
        <v>0</v>
      </c>
      <c r="K370" s="145"/>
      <c r="L370" s="30"/>
      <c r="M370" s="146" t="s">
        <v>1</v>
      </c>
      <c r="N370" s="147" t="s">
        <v>40</v>
      </c>
      <c r="O370" s="55"/>
      <c r="P370" s="148">
        <f t="shared" si="91"/>
        <v>0</v>
      </c>
      <c r="Q370" s="148">
        <v>3.1E-4</v>
      </c>
      <c r="R370" s="148">
        <f t="shared" si="92"/>
        <v>7.7499999999999999E-3</v>
      </c>
      <c r="S370" s="148">
        <v>0</v>
      </c>
      <c r="T370" s="149">
        <f t="shared" si="93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50" t="s">
        <v>200</v>
      </c>
      <c r="AT370" s="150" t="s">
        <v>143</v>
      </c>
      <c r="AU370" s="150" t="s">
        <v>147</v>
      </c>
      <c r="AY370" s="14" t="s">
        <v>140</v>
      </c>
      <c r="BE370" s="151">
        <f t="shared" si="94"/>
        <v>0</v>
      </c>
      <c r="BF370" s="151">
        <f t="shared" si="95"/>
        <v>0</v>
      </c>
      <c r="BG370" s="151">
        <f t="shared" si="96"/>
        <v>0</v>
      </c>
      <c r="BH370" s="151">
        <f t="shared" si="97"/>
        <v>0</v>
      </c>
      <c r="BI370" s="151">
        <f t="shared" si="98"/>
        <v>0</v>
      </c>
      <c r="BJ370" s="14" t="s">
        <v>147</v>
      </c>
      <c r="BK370" s="151">
        <f t="shared" si="99"/>
        <v>0</v>
      </c>
      <c r="BL370" s="14" t="s">
        <v>200</v>
      </c>
      <c r="BM370" s="150" t="s">
        <v>1543</v>
      </c>
    </row>
    <row r="371" spans="1:65" s="2" customFormat="1" ht="24.2" customHeight="1" x14ac:dyDescent="0.2">
      <c r="A371" s="29"/>
      <c r="B371" s="142"/>
      <c r="C371" s="173" t="s">
        <v>942</v>
      </c>
      <c r="D371" s="173" t="s">
        <v>143</v>
      </c>
      <c r="E371" s="174" t="s">
        <v>704</v>
      </c>
      <c r="F371" s="175" t="s">
        <v>705</v>
      </c>
      <c r="G371" s="176" t="s">
        <v>145</v>
      </c>
      <c r="H371" s="177">
        <v>94</v>
      </c>
      <c r="I371" s="143"/>
      <c r="J371" s="144">
        <f t="shared" si="90"/>
        <v>0</v>
      </c>
      <c r="K371" s="145"/>
      <c r="L371" s="30"/>
      <c r="M371" s="146" t="s">
        <v>1</v>
      </c>
      <c r="N371" s="147" t="s">
        <v>40</v>
      </c>
      <c r="O371" s="55"/>
      <c r="P371" s="148">
        <f t="shared" si="91"/>
        <v>0</v>
      </c>
      <c r="Q371" s="148">
        <v>4.0000000000000003E-5</v>
      </c>
      <c r="R371" s="148">
        <f t="shared" si="92"/>
        <v>3.7600000000000003E-3</v>
      </c>
      <c r="S371" s="148">
        <v>0</v>
      </c>
      <c r="T371" s="149">
        <f t="shared" si="93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50" t="s">
        <v>200</v>
      </c>
      <c r="AT371" s="150" t="s">
        <v>143</v>
      </c>
      <c r="AU371" s="150" t="s">
        <v>147</v>
      </c>
      <c r="AY371" s="14" t="s">
        <v>140</v>
      </c>
      <c r="BE371" s="151">
        <f t="shared" si="94"/>
        <v>0</v>
      </c>
      <c r="BF371" s="151">
        <f t="shared" si="95"/>
        <v>0</v>
      </c>
      <c r="BG371" s="151">
        <f t="shared" si="96"/>
        <v>0</v>
      </c>
      <c r="BH371" s="151">
        <f t="shared" si="97"/>
        <v>0</v>
      </c>
      <c r="BI371" s="151">
        <f t="shared" si="98"/>
        <v>0</v>
      </c>
      <c r="BJ371" s="14" t="s">
        <v>147</v>
      </c>
      <c r="BK371" s="151">
        <f t="shared" si="99"/>
        <v>0</v>
      </c>
      <c r="BL371" s="14" t="s">
        <v>200</v>
      </c>
      <c r="BM371" s="150" t="s">
        <v>706</v>
      </c>
    </row>
    <row r="372" spans="1:65" s="2" customFormat="1" ht="14.45" customHeight="1" x14ac:dyDescent="0.2">
      <c r="A372" s="29"/>
      <c r="B372" s="142"/>
      <c r="C372" s="173" t="s">
        <v>946</v>
      </c>
      <c r="D372" s="173" t="s">
        <v>143</v>
      </c>
      <c r="E372" s="174" t="s">
        <v>708</v>
      </c>
      <c r="F372" s="175" t="s">
        <v>709</v>
      </c>
      <c r="G372" s="176" t="s">
        <v>145</v>
      </c>
      <c r="H372" s="177">
        <v>36</v>
      </c>
      <c r="I372" s="143"/>
      <c r="J372" s="144">
        <f t="shared" si="90"/>
        <v>0</v>
      </c>
      <c r="K372" s="145"/>
      <c r="L372" s="30"/>
      <c r="M372" s="146" t="s">
        <v>1</v>
      </c>
      <c r="N372" s="147" t="s">
        <v>40</v>
      </c>
      <c r="O372" s="55"/>
      <c r="P372" s="148">
        <f t="shared" si="91"/>
        <v>0</v>
      </c>
      <c r="Q372" s="148">
        <v>0</v>
      </c>
      <c r="R372" s="148">
        <f t="shared" si="92"/>
        <v>0</v>
      </c>
      <c r="S372" s="148">
        <v>0</v>
      </c>
      <c r="T372" s="149">
        <f t="shared" si="93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50" t="s">
        <v>200</v>
      </c>
      <c r="AT372" s="150" t="s">
        <v>143</v>
      </c>
      <c r="AU372" s="150" t="s">
        <v>147</v>
      </c>
      <c r="AY372" s="14" t="s">
        <v>140</v>
      </c>
      <c r="BE372" s="151">
        <f t="shared" si="94"/>
        <v>0</v>
      </c>
      <c r="BF372" s="151">
        <f t="shared" si="95"/>
        <v>0</v>
      </c>
      <c r="BG372" s="151">
        <f t="shared" si="96"/>
        <v>0</v>
      </c>
      <c r="BH372" s="151">
        <f t="shared" si="97"/>
        <v>0</v>
      </c>
      <c r="BI372" s="151">
        <f t="shared" si="98"/>
        <v>0</v>
      </c>
      <c r="BJ372" s="14" t="s">
        <v>147</v>
      </c>
      <c r="BK372" s="151">
        <f t="shared" si="99"/>
        <v>0</v>
      </c>
      <c r="BL372" s="14" t="s">
        <v>200</v>
      </c>
      <c r="BM372" s="150" t="s">
        <v>710</v>
      </c>
    </row>
    <row r="373" spans="1:65" s="2" customFormat="1" ht="24.2" customHeight="1" x14ac:dyDescent="0.2">
      <c r="A373" s="29"/>
      <c r="B373" s="142"/>
      <c r="C373" s="173" t="s">
        <v>952</v>
      </c>
      <c r="D373" s="173" t="s">
        <v>143</v>
      </c>
      <c r="E373" s="174" t="s">
        <v>1544</v>
      </c>
      <c r="F373" s="175" t="s">
        <v>1545</v>
      </c>
      <c r="G373" s="176" t="s">
        <v>145</v>
      </c>
      <c r="H373" s="177">
        <v>4</v>
      </c>
      <c r="I373" s="143"/>
      <c r="J373" s="144">
        <f t="shared" si="90"/>
        <v>0</v>
      </c>
      <c r="K373" s="145"/>
      <c r="L373" s="30"/>
      <c r="M373" s="146" t="s">
        <v>1</v>
      </c>
      <c r="N373" s="147" t="s">
        <v>40</v>
      </c>
      <c r="O373" s="55"/>
      <c r="P373" s="148">
        <f t="shared" si="91"/>
        <v>0</v>
      </c>
      <c r="Q373" s="148">
        <v>1.2999999999999999E-4</v>
      </c>
      <c r="R373" s="148">
        <f t="shared" si="92"/>
        <v>5.1999999999999995E-4</v>
      </c>
      <c r="S373" s="148">
        <v>0</v>
      </c>
      <c r="T373" s="149">
        <f t="shared" si="93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50" t="s">
        <v>200</v>
      </c>
      <c r="AT373" s="150" t="s">
        <v>143</v>
      </c>
      <c r="AU373" s="150" t="s">
        <v>147</v>
      </c>
      <c r="AY373" s="14" t="s">
        <v>140</v>
      </c>
      <c r="BE373" s="151">
        <f t="shared" si="94"/>
        <v>0</v>
      </c>
      <c r="BF373" s="151">
        <f t="shared" si="95"/>
        <v>0</v>
      </c>
      <c r="BG373" s="151">
        <f t="shared" si="96"/>
        <v>0</v>
      </c>
      <c r="BH373" s="151">
        <f t="shared" si="97"/>
        <v>0</v>
      </c>
      <c r="BI373" s="151">
        <f t="shared" si="98"/>
        <v>0</v>
      </c>
      <c r="BJ373" s="14" t="s">
        <v>147</v>
      </c>
      <c r="BK373" s="151">
        <f t="shared" si="99"/>
        <v>0</v>
      </c>
      <c r="BL373" s="14" t="s">
        <v>200</v>
      </c>
      <c r="BM373" s="150" t="s">
        <v>1546</v>
      </c>
    </row>
    <row r="374" spans="1:65" s="2" customFormat="1" ht="14.45" customHeight="1" x14ac:dyDescent="0.2">
      <c r="A374" s="29"/>
      <c r="B374" s="142"/>
      <c r="C374" s="178" t="s">
        <v>957</v>
      </c>
      <c r="D374" s="178" t="s">
        <v>268</v>
      </c>
      <c r="E374" s="179" t="s">
        <v>1547</v>
      </c>
      <c r="F374" s="180" t="s">
        <v>1548</v>
      </c>
      <c r="G374" s="181" t="s">
        <v>145</v>
      </c>
      <c r="H374" s="182">
        <v>4</v>
      </c>
      <c r="I374" s="152"/>
      <c r="J374" s="153">
        <f t="shared" si="90"/>
        <v>0</v>
      </c>
      <c r="K374" s="154"/>
      <c r="L374" s="155"/>
      <c r="M374" s="156" t="s">
        <v>1</v>
      </c>
      <c r="N374" s="157" t="s">
        <v>40</v>
      </c>
      <c r="O374" s="55"/>
      <c r="P374" s="148">
        <f t="shared" si="91"/>
        <v>0</v>
      </c>
      <c r="Q374" s="148">
        <v>4.4000000000000003E-3</v>
      </c>
      <c r="R374" s="148">
        <f t="shared" si="92"/>
        <v>1.7600000000000001E-2</v>
      </c>
      <c r="S374" s="148">
        <v>0</v>
      </c>
      <c r="T374" s="149">
        <f t="shared" si="93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50" t="s">
        <v>263</v>
      </c>
      <c r="AT374" s="150" t="s">
        <v>268</v>
      </c>
      <c r="AU374" s="150" t="s">
        <v>147</v>
      </c>
      <c r="AY374" s="14" t="s">
        <v>140</v>
      </c>
      <c r="BE374" s="151">
        <f t="shared" si="94"/>
        <v>0</v>
      </c>
      <c r="BF374" s="151">
        <f t="shared" si="95"/>
        <v>0</v>
      </c>
      <c r="BG374" s="151">
        <f t="shared" si="96"/>
        <v>0</v>
      </c>
      <c r="BH374" s="151">
        <f t="shared" si="97"/>
        <v>0</v>
      </c>
      <c r="BI374" s="151">
        <f t="shared" si="98"/>
        <v>0</v>
      </c>
      <c r="BJ374" s="14" t="s">
        <v>147</v>
      </c>
      <c r="BK374" s="151">
        <f t="shared" si="99"/>
        <v>0</v>
      </c>
      <c r="BL374" s="14" t="s">
        <v>200</v>
      </c>
      <c r="BM374" s="150" t="s">
        <v>1549</v>
      </c>
    </row>
    <row r="375" spans="1:65" s="2" customFormat="1" ht="24.2" customHeight="1" x14ac:dyDescent="0.2">
      <c r="A375" s="29"/>
      <c r="B375" s="142"/>
      <c r="C375" s="173" t="s">
        <v>961</v>
      </c>
      <c r="D375" s="173" t="s">
        <v>143</v>
      </c>
      <c r="E375" s="174" t="s">
        <v>712</v>
      </c>
      <c r="F375" s="175" t="s">
        <v>713</v>
      </c>
      <c r="G375" s="176" t="s">
        <v>714</v>
      </c>
      <c r="H375" s="177">
        <v>18</v>
      </c>
      <c r="I375" s="143"/>
      <c r="J375" s="144">
        <f t="shared" si="90"/>
        <v>0</v>
      </c>
      <c r="K375" s="145"/>
      <c r="L375" s="30"/>
      <c r="M375" s="146" t="s">
        <v>1</v>
      </c>
      <c r="N375" s="147" t="s">
        <v>40</v>
      </c>
      <c r="O375" s="55"/>
      <c r="P375" s="148">
        <f t="shared" si="91"/>
        <v>0</v>
      </c>
      <c r="Q375" s="148">
        <v>2.5999999999999998E-4</v>
      </c>
      <c r="R375" s="148">
        <f t="shared" si="92"/>
        <v>4.6799999999999993E-3</v>
      </c>
      <c r="S375" s="148">
        <v>0</v>
      </c>
      <c r="T375" s="149">
        <f t="shared" si="93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50" t="s">
        <v>200</v>
      </c>
      <c r="AT375" s="150" t="s">
        <v>143</v>
      </c>
      <c r="AU375" s="150" t="s">
        <v>147</v>
      </c>
      <c r="AY375" s="14" t="s">
        <v>140</v>
      </c>
      <c r="BE375" s="151">
        <f t="shared" si="94"/>
        <v>0</v>
      </c>
      <c r="BF375" s="151">
        <f t="shared" si="95"/>
        <v>0</v>
      </c>
      <c r="BG375" s="151">
        <f t="shared" si="96"/>
        <v>0</v>
      </c>
      <c r="BH375" s="151">
        <f t="shared" si="97"/>
        <v>0</v>
      </c>
      <c r="BI375" s="151">
        <f t="shared" si="98"/>
        <v>0</v>
      </c>
      <c r="BJ375" s="14" t="s">
        <v>147</v>
      </c>
      <c r="BK375" s="151">
        <f t="shared" si="99"/>
        <v>0</v>
      </c>
      <c r="BL375" s="14" t="s">
        <v>200</v>
      </c>
      <c r="BM375" s="150" t="s">
        <v>1550</v>
      </c>
    </row>
    <row r="376" spans="1:65" s="2" customFormat="1" ht="24.2" customHeight="1" x14ac:dyDescent="0.2">
      <c r="A376" s="29"/>
      <c r="B376" s="142"/>
      <c r="C376" s="178" t="s">
        <v>964</v>
      </c>
      <c r="D376" s="178" t="s">
        <v>268</v>
      </c>
      <c r="E376" s="179" t="s">
        <v>717</v>
      </c>
      <c r="F376" s="180" t="s">
        <v>718</v>
      </c>
      <c r="G376" s="181" t="s">
        <v>145</v>
      </c>
      <c r="H376" s="182">
        <v>36</v>
      </c>
      <c r="I376" s="152"/>
      <c r="J376" s="153">
        <f t="shared" si="90"/>
        <v>0</v>
      </c>
      <c r="K376" s="154"/>
      <c r="L376" s="155"/>
      <c r="M376" s="156" t="s">
        <v>1</v>
      </c>
      <c r="N376" s="157" t="s">
        <v>40</v>
      </c>
      <c r="O376" s="55"/>
      <c r="P376" s="148">
        <f t="shared" si="91"/>
        <v>0</v>
      </c>
      <c r="Q376" s="148">
        <v>8.0000000000000007E-5</v>
      </c>
      <c r="R376" s="148">
        <f t="shared" si="92"/>
        <v>2.8800000000000002E-3</v>
      </c>
      <c r="S376" s="148">
        <v>0</v>
      </c>
      <c r="T376" s="149">
        <f t="shared" si="93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50" t="s">
        <v>263</v>
      </c>
      <c r="AT376" s="150" t="s">
        <v>268</v>
      </c>
      <c r="AU376" s="150" t="s">
        <v>147</v>
      </c>
      <c r="AY376" s="14" t="s">
        <v>140</v>
      </c>
      <c r="BE376" s="151">
        <f t="shared" si="94"/>
        <v>0</v>
      </c>
      <c r="BF376" s="151">
        <f t="shared" si="95"/>
        <v>0</v>
      </c>
      <c r="BG376" s="151">
        <f t="shared" si="96"/>
        <v>0</v>
      </c>
      <c r="BH376" s="151">
        <f t="shared" si="97"/>
        <v>0</v>
      </c>
      <c r="BI376" s="151">
        <f t="shared" si="98"/>
        <v>0</v>
      </c>
      <c r="BJ376" s="14" t="s">
        <v>147</v>
      </c>
      <c r="BK376" s="151">
        <f t="shared" si="99"/>
        <v>0</v>
      </c>
      <c r="BL376" s="14" t="s">
        <v>200</v>
      </c>
      <c r="BM376" s="150" t="s">
        <v>1551</v>
      </c>
    </row>
    <row r="377" spans="1:65" s="2" customFormat="1" ht="24.2" customHeight="1" x14ac:dyDescent="0.2">
      <c r="A377" s="29"/>
      <c r="B377" s="142"/>
      <c r="C377" s="173" t="s">
        <v>968</v>
      </c>
      <c r="D377" s="173" t="s">
        <v>143</v>
      </c>
      <c r="E377" s="174" t="s">
        <v>721</v>
      </c>
      <c r="F377" s="175" t="s">
        <v>722</v>
      </c>
      <c r="G377" s="176" t="s">
        <v>145</v>
      </c>
      <c r="H377" s="177">
        <v>1</v>
      </c>
      <c r="I377" s="143"/>
      <c r="J377" s="144">
        <f t="shared" si="90"/>
        <v>0</v>
      </c>
      <c r="K377" s="145"/>
      <c r="L377" s="30"/>
      <c r="M377" s="146" t="s">
        <v>1</v>
      </c>
      <c r="N377" s="147" t="s">
        <v>40</v>
      </c>
      <c r="O377" s="55"/>
      <c r="P377" s="148">
        <f t="shared" si="91"/>
        <v>0</v>
      </c>
      <c r="Q377" s="148">
        <v>6.9999999999999994E-5</v>
      </c>
      <c r="R377" s="148">
        <f t="shared" si="92"/>
        <v>6.9999999999999994E-5</v>
      </c>
      <c r="S377" s="148">
        <v>0</v>
      </c>
      <c r="T377" s="149">
        <f t="shared" si="93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50" t="s">
        <v>200</v>
      </c>
      <c r="AT377" s="150" t="s">
        <v>143</v>
      </c>
      <c r="AU377" s="150" t="s">
        <v>147</v>
      </c>
      <c r="AY377" s="14" t="s">
        <v>140</v>
      </c>
      <c r="BE377" s="151">
        <f t="shared" si="94"/>
        <v>0</v>
      </c>
      <c r="BF377" s="151">
        <f t="shared" si="95"/>
        <v>0</v>
      </c>
      <c r="BG377" s="151">
        <f t="shared" si="96"/>
        <v>0</v>
      </c>
      <c r="BH377" s="151">
        <f t="shared" si="97"/>
        <v>0</v>
      </c>
      <c r="BI377" s="151">
        <f t="shared" si="98"/>
        <v>0</v>
      </c>
      <c r="BJ377" s="14" t="s">
        <v>147</v>
      </c>
      <c r="BK377" s="151">
        <f t="shared" si="99"/>
        <v>0</v>
      </c>
      <c r="BL377" s="14" t="s">
        <v>200</v>
      </c>
      <c r="BM377" s="150" t="s">
        <v>1552</v>
      </c>
    </row>
    <row r="378" spans="1:65" s="2" customFormat="1" ht="37.9" customHeight="1" x14ac:dyDescent="0.2">
      <c r="A378" s="29"/>
      <c r="B378" s="142"/>
      <c r="C378" s="178" t="s">
        <v>972</v>
      </c>
      <c r="D378" s="178" t="s">
        <v>268</v>
      </c>
      <c r="E378" s="179" t="s">
        <v>724</v>
      </c>
      <c r="F378" s="180" t="s">
        <v>725</v>
      </c>
      <c r="G378" s="181" t="s">
        <v>145</v>
      </c>
      <c r="H378" s="182">
        <v>1</v>
      </c>
      <c r="I378" s="152"/>
      <c r="J378" s="153">
        <f t="shared" si="90"/>
        <v>0</v>
      </c>
      <c r="K378" s="154"/>
      <c r="L378" s="155"/>
      <c r="M378" s="156" t="s">
        <v>1</v>
      </c>
      <c r="N378" s="157" t="s">
        <v>40</v>
      </c>
      <c r="O378" s="55"/>
      <c r="P378" s="148">
        <f t="shared" si="91"/>
        <v>0</v>
      </c>
      <c r="Q378" s="148">
        <v>9.7000000000000005E-4</v>
      </c>
      <c r="R378" s="148">
        <f t="shared" si="92"/>
        <v>9.7000000000000005E-4</v>
      </c>
      <c r="S378" s="148">
        <v>0</v>
      </c>
      <c r="T378" s="149">
        <f t="shared" si="93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50" t="s">
        <v>263</v>
      </c>
      <c r="AT378" s="150" t="s">
        <v>268</v>
      </c>
      <c r="AU378" s="150" t="s">
        <v>147</v>
      </c>
      <c r="AY378" s="14" t="s">
        <v>140</v>
      </c>
      <c r="BE378" s="151">
        <f t="shared" si="94"/>
        <v>0</v>
      </c>
      <c r="BF378" s="151">
        <f t="shared" si="95"/>
        <v>0</v>
      </c>
      <c r="BG378" s="151">
        <f t="shared" si="96"/>
        <v>0</v>
      </c>
      <c r="BH378" s="151">
        <f t="shared" si="97"/>
        <v>0</v>
      </c>
      <c r="BI378" s="151">
        <f t="shared" si="98"/>
        <v>0</v>
      </c>
      <c r="BJ378" s="14" t="s">
        <v>147</v>
      </c>
      <c r="BK378" s="151">
        <f t="shared" si="99"/>
        <v>0</v>
      </c>
      <c r="BL378" s="14" t="s">
        <v>200</v>
      </c>
      <c r="BM378" s="150" t="s">
        <v>1553</v>
      </c>
    </row>
    <row r="379" spans="1:65" s="2" customFormat="1" ht="24.2" customHeight="1" x14ac:dyDescent="0.2">
      <c r="A379" s="29"/>
      <c r="B379" s="142"/>
      <c r="C379" s="173" t="s">
        <v>978</v>
      </c>
      <c r="D379" s="173" t="s">
        <v>143</v>
      </c>
      <c r="E379" s="174" t="s">
        <v>727</v>
      </c>
      <c r="F379" s="175" t="s">
        <v>728</v>
      </c>
      <c r="G379" s="176" t="s">
        <v>145</v>
      </c>
      <c r="H379" s="177">
        <v>2</v>
      </c>
      <c r="I379" s="143"/>
      <c r="J379" s="144">
        <f t="shared" si="90"/>
        <v>0</v>
      </c>
      <c r="K379" s="145"/>
      <c r="L379" s="30"/>
      <c r="M379" s="146" t="s">
        <v>1</v>
      </c>
      <c r="N379" s="147" t="s">
        <v>40</v>
      </c>
      <c r="O379" s="55"/>
      <c r="P379" s="148">
        <f t="shared" si="91"/>
        <v>0</v>
      </c>
      <c r="Q379" s="148">
        <v>9.0000000000000006E-5</v>
      </c>
      <c r="R379" s="148">
        <f t="shared" si="92"/>
        <v>1.8000000000000001E-4</v>
      </c>
      <c r="S379" s="148">
        <v>0</v>
      </c>
      <c r="T379" s="149">
        <f t="shared" si="93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50" t="s">
        <v>200</v>
      </c>
      <c r="AT379" s="150" t="s">
        <v>143</v>
      </c>
      <c r="AU379" s="150" t="s">
        <v>147</v>
      </c>
      <c r="AY379" s="14" t="s">
        <v>140</v>
      </c>
      <c r="BE379" s="151">
        <f t="shared" si="94"/>
        <v>0</v>
      </c>
      <c r="BF379" s="151">
        <f t="shared" si="95"/>
        <v>0</v>
      </c>
      <c r="BG379" s="151">
        <f t="shared" si="96"/>
        <v>0</v>
      </c>
      <c r="BH379" s="151">
        <f t="shared" si="97"/>
        <v>0</v>
      </c>
      <c r="BI379" s="151">
        <f t="shared" si="98"/>
        <v>0</v>
      </c>
      <c r="BJ379" s="14" t="s">
        <v>147</v>
      </c>
      <c r="BK379" s="151">
        <f t="shared" si="99"/>
        <v>0</v>
      </c>
      <c r="BL379" s="14" t="s">
        <v>200</v>
      </c>
      <c r="BM379" s="150" t="s">
        <v>1554</v>
      </c>
    </row>
    <row r="380" spans="1:65" s="2" customFormat="1" ht="37.9" customHeight="1" x14ac:dyDescent="0.2">
      <c r="A380" s="29"/>
      <c r="B380" s="142"/>
      <c r="C380" s="178" t="s">
        <v>982</v>
      </c>
      <c r="D380" s="178" t="s">
        <v>268</v>
      </c>
      <c r="E380" s="179" t="s">
        <v>730</v>
      </c>
      <c r="F380" s="180" t="s">
        <v>731</v>
      </c>
      <c r="G380" s="181" t="s">
        <v>145</v>
      </c>
      <c r="H380" s="182">
        <v>2</v>
      </c>
      <c r="I380" s="152"/>
      <c r="J380" s="153">
        <f t="shared" si="90"/>
        <v>0</v>
      </c>
      <c r="K380" s="154"/>
      <c r="L380" s="155"/>
      <c r="M380" s="156" t="s">
        <v>1</v>
      </c>
      <c r="N380" s="157" t="s">
        <v>40</v>
      </c>
      <c r="O380" s="55"/>
      <c r="P380" s="148">
        <f t="shared" si="91"/>
        <v>0</v>
      </c>
      <c r="Q380" s="148">
        <v>4.45E-3</v>
      </c>
      <c r="R380" s="148">
        <f t="shared" si="92"/>
        <v>8.8999999999999999E-3</v>
      </c>
      <c r="S380" s="148">
        <v>0</v>
      </c>
      <c r="T380" s="149">
        <f t="shared" si="93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50" t="s">
        <v>263</v>
      </c>
      <c r="AT380" s="150" t="s">
        <v>268</v>
      </c>
      <c r="AU380" s="150" t="s">
        <v>147</v>
      </c>
      <c r="AY380" s="14" t="s">
        <v>140</v>
      </c>
      <c r="BE380" s="151">
        <f t="shared" si="94"/>
        <v>0</v>
      </c>
      <c r="BF380" s="151">
        <f t="shared" si="95"/>
        <v>0</v>
      </c>
      <c r="BG380" s="151">
        <f t="shared" si="96"/>
        <v>0</v>
      </c>
      <c r="BH380" s="151">
        <f t="shared" si="97"/>
        <v>0</v>
      </c>
      <c r="BI380" s="151">
        <f t="shared" si="98"/>
        <v>0</v>
      </c>
      <c r="BJ380" s="14" t="s">
        <v>147</v>
      </c>
      <c r="BK380" s="151">
        <f t="shared" si="99"/>
        <v>0</v>
      </c>
      <c r="BL380" s="14" t="s">
        <v>200</v>
      </c>
      <c r="BM380" s="150" t="s">
        <v>1555</v>
      </c>
    </row>
    <row r="381" spans="1:65" s="2" customFormat="1" ht="27.75" customHeight="1" x14ac:dyDescent="0.2">
      <c r="A381" s="29"/>
      <c r="B381" s="142"/>
      <c r="C381" s="173" t="s">
        <v>986</v>
      </c>
      <c r="D381" s="173" t="s">
        <v>143</v>
      </c>
      <c r="E381" s="174" t="s">
        <v>1556</v>
      </c>
      <c r="F381" s="175" t="s">
        <v>1557</v>
      </c>
      <c r="G381" s="176" t="s">
        <v>145</v>
      </c>
      <c r="H381" s="177">
        <v>2</v>
      </c>
      <c r="I381" s="143"/>
      <c r="J381" s="144">
        <f t="shared" si="90"/>
        <v>0</v>
      </c>
      <c r="K381" s="145"/>
      <c r="L381" s="30"/>
      <c r="M381" s="146" t="s">
        <v>1</v>
      </c>
      <c r="N381" s="147" t="s">
        <v>40</v>
      </c>
      <c r="O381" s="55"/>
      <c r="P381" s="148">
        <f t="shared" si="91"/>
        <v>0</v>
      </c>
      <c r="Q381" s="148">
        <v>2.0000000000000002E-5</v>
      </c>
      <c r="R381" s="148">
        <f t="shared" si="92"/>
        <v>4.0000000000000003E-5</v>
      </c>
      <c r="S381" s="148">
        <v>0</v>
      </c>
      <c r="T381" s="149">
        <f t="shared" si="93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50" t="s">
        <v>200</v>
      </c>
      <c r="AT381" s="150" t="s">
        <v>143</v>
      </c>
      <c r="AU381" s="150" t="s">
        <v>147</v>
      </c>
      <c r="AY381" s="14" t="s">
        <v>140</v>
      </c>
      <c r="BE381" s="151">
        <f t="shared" si="94"/>
        <v>0</v>
      </c>
      <c r="BF381" s="151">
        <f t="shared" si="95"/>
        <v>0</v>
      </c>
      <c r="BG381" s="151">
        <f t="shared" si="96"/>
        <v>0</v>
      </c>
      <c r="BH381" s="151">
        <f t="shared" si="97"/>
        <v>0</v>
      </c>
      <c r="BI381" s="151">
        <f t="shared" si="98"/>
        <v>0</v>
      </c>
      <c r="BJ381" s="14" t="s">
        <v>147</v>
      </c>
      <c r="BK381" s="151">
        <f t="shared" si="99"/>
        <v>0</v>
      </c>
      <c r="BL381" s="14" t="s">
        <v>200</v>
      </c>
      <c r="BM381" s="150" t="s">
        <v>1558</v>
      </c>
    </row>
    <row r="382" spans="1:65" s="2" customFormat="1" ht="24.2" customHeight="1" x14ac:dyDescent="0.2">
      <c r="A382" s="29"/>
      <c r="B382" s="142"/>
      <c r="C382" s="178" t="s">
        <v>990</v>
      </c>
      <c r="D382" s="178" t="s">
        <v>268</v>
      </c>
      <c r="E382" s="179" t="s">
        <v>1559</v>
      </c>
      <c r="F382" s="180" t="s">
        <v>1560</v>
      </c>
      <c r="G382" s="181" t="s">
        <v>145</v>
      </c>
      <c r="H382" s="182">
        <v>2</v>
      </c>
      <c r="I382" s="152"/>
      <c r="J382" s="153">
        <f t="shared" si="90"/>
        <v>0</v>
      </c>
      <c r="K382" s="154"/>
      <c r="L382" s="155"/>
      <c r="M382" s="156" t="s">
        <v>1</v>
      </c>
      <c r="N382" s="157" t="s">
        <v>40</v>
      </c>
      <c r="O382" s="55"/>
      <c r="P382" s="148">
        <f t="shared" si="91"/>
        <v>0</v>
      </c>
      <c r="Q382" s="148">
        <v>1.4999999999999999E-4</v>
      </c>
      <c r="R382" s="148">
        <f t="shared" si="92"/>
        <v>2.9999999999999997E-4</v>
      </c>
      <c r="S382" s="148">
        <v>0</v>
      </c>
      <c r="T382" s="149">
        <f t="shared" si="93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50" t="s">
        <v>263</v>
      </c>
      <c r="AT382" s="150" t="s">
        <v>268</v>
      </c>
      <c r="AU382" s="150" t="s">
        <v>147</v>
      </c>
      <c r="AY382" s="14" t="s">
        <v>140</v>
      </c>
      <c r="BE382" s="151">
        <f t="shared" si="94"/>
        <v>0</v>
      </c>
      <c r="BF382" s="151">
        <f t="shared" si="95"/>
        <v>0</v>
      </c>
      <c r="BG382" s="151">
        <f t="shared" si="96"/>
        <v>0</v>
      </c>
      <c r="BH382" s="151">
        <f t="shared" si="97"/>
        <v>0</v>
      </c>
      <c r="BI382" s="151">
        <f t="shared" si="98"/>
        <v>0</v>
      </c>
      <c r="BJ382" s="14" t="s">
        <v>147</v>
      </c>
      <c r="BK382" s="151">
        <f t="shared" si="99"/>
        <v>0</v>
      </c>
      <c r="BL382" s="14" t="s">
        <v>200</v>
      </c>
      <c r="BM382" s="150" t="s">
        <v>1561</v>
      </c>
    </row>
    <row r="383" spans="1:65" s="2" customFormat="1" ht="28.5" customHeight="1" x14ac:dyDescent="0.2">
      <c r="A383" s="29"/>
      <c r="B383" s="142"/>
      <c r="C383" s="173" t="s">
        <v>993</v>
      </c>
      <c r="D383" s="173" t="s">
        <v>143</v>
      </c>
      <c r="E383" s="174" t="s">
        <v>1562</v>
      </c>
      <c r="F383" s="175" t="s">
        <v>1563</v>
      </c>
      <c r="G383" s="176" t="s">
        <v>145</v>
      </c>
      <c r="H383" s="177">
        <v>3</v>
      </c>
      <c r="I383" s="143"/>
      <c r="J383" s="144">
        <f t="shared" si="90"/>
        <v>0</v>
      </c>
      <c r="K383" s="145"/>
      <c r="L383" s="30"/>
      <c r="M383" s="146" t="s">
        <v>1</v>
      </c>
      <c r="N383" s="147" t="s">
        <v>40</v>
      </c>
      <c r="O383" s="55"/>
      <c r="P383" s="148">
        <f t="shared" si="91"/>
        <v>0</v>
      </c>
      <c r="Q383" s="148">
        <v>4.0000000000000003E-5</v>
      </c>
      <c r="R383" s="148">
        <f t="shared" si="92"/>
        <v>1.2000000000000002E-4</v>
      </c>
      <c r="S383" s="148">
        <v>0</v>
      </c>
      <c r="T383" s="149">
        <f t="shared" si="93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50" t="s">
        <v>200</v>
      </c>
      <c r="AT383" s="150" t="s">
        <v>143</v>
      </c>
      <c r="AU383" s="150" t="s">
        <v>147</v>
      </c>
      <c r="AY383" s="14" t="s">
        <v>140</v>
      </c>
      <c r="BE383" s="151">
        <f t="shared" si="94"/>
        <v>0</v>
      </c>
      <c r="BF383" s="151">
        <f t="shared" si="95"/>
        <v>0</v>
      </c>
      <c r="BG383" s="151">
        <f t="shared" si="96"/>
        <v>0</v>
      </c>
      <c r="BH383" s="151">
        <f t="shared" si="97"/>
        <v>0</v>
      </c>
      <c r="BI383" s="151">
        <f t="shared" si="98"/>
        <v>0</v>
      </c>
      <c r="BJ383" s="14" t="s">
        <v>147</v>
      </c>
      <c r="BK383" s="151">
        <f t="shared" si="99"/>
        <v>0</v>
      </c>
      <c r="BL383" s="14" t="s">
        <v>200</v>
      </c>
      <c r="BM383" s="150" t="s">
        <v>1564</v>
      </c>
    </row>
    <row r="384" spans="1:65" s="2" customFormat="1" ht="24.2" customHeight="1" x14ac:dyDescent="0.2">
      <c r="A384" s="29"/>
      <c r="B384" s="142"/>
      <c r="C384" s="178" t="s">
        <v>996</v>
      </c>
      <c r="D384" s="178" t="s">
        <v>268</v>
      </c>
      <c r="E384" s="179" t="s">
        <v>1565</v>
      </c>
      <c r="F384" s="180" t="s">
        <v>1566</v>
      </c>
      <c r="G384" s="181" t="s">
        <v>145</v>
      </c>
      <c r="H384" s="182">
        <v>3</v>
      </c>
      <c r="I384" s="152"/>
      <c r="J384" s="153">
        <f t="shared" si="90"/>
        <v>0</v>
      </c>
      <c r="K384" s="154"/>
      <c r="L384" s="155"/>
      <c r="M384" s="156" t="s">
        <v>1</v>
      </c>
      <c r="N384" s="157" t="s">
        <v>40</v>
      </c>
      <c r="O384" s="55"/>
      <c r="P384" s="148">
        <f t="shared" si="91"/>
        <v>0</v>
      </c>
      <c r="Q384" s="148">
        <v>2.5000000000000001E-4</v>
      </c>
      <c r="R384" s="148">
        <f t="shared" si="92"/>
        <v>7.5000000000000002E-4</v>
      </c>
      <c r="S384" s="148">
        <v>0</v>
      </c>
      <c r="T384" s="149">
        <f t="shared" si="93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50" t="s">
        <v>263</v>
      </c>
      <c r="AT384" s="150" t="s">
        <v>268</v>
      </c>
      <c r="AU384" s="150" t="s">
        <v>147</v>
      </c>
      <c r="AY384" s="14" t="s">
        <v>140</v>
      </c>
      <c r="BE384" s="151">
        <f t="shared" si="94"/>
        <v>0</v>
      </c>
      <c r="BF384" s="151">
        <f t="shared" si="95"/>
        <v>0</v>
      </c>
      <c r="BG384" s="151">
        <f t="shared" si="96"/>
        <v>0</v>
      </c>
      <c r="BH384" s="151">
        <f t="shared" si="97"/>
        <v>0</v>
      </c>
      <c r="BI384" s="151">
        <f t="shared" si="98"/>
        <v>0</v>
      </c>
      <c r="BJ384" s="14" t="s">
        <v>147</v>
      </c>
      <c r="BK384" s="151">
        <f t="shared" si="99"/>
        <v>0</v>
      </c>
      <c r="BL384" s="14" t="s">
        <v>200</v>
      </c>
      <c r="BM384" s="150" t="s">
        <v>1567</v>
      </c>
    </row>
    <row r="385" spans="1:65" s="2" customFormat="1" ht="24.2" customHeight="1" x14ac:dyDescent="0.2">
      <c r="A385" s="29"/>
      <c r="B385" s="142"/>
      <c r="C385" s="173" t="s">
        <v>1002</v>
      </c>
      <c r="D385" s="173" t="s">
        <v>143</v>
      </c>
      <c r="E385" s="174" t="s">
        <v>733</v>
      </c>
      <c r="F385" s="175" t="s">
        <v>734</v>
      </c>
      <c r="G385" s="176" t="s">
        <v>163</v>
      </c>
      <c r="H385" s="177">
        <v>188</v>
      </c>
      <c r="I385" s="143"/>
      <c r="J385" s="144">
        <f t="shared" si="90"/>
        <v>0</v>
      </c>
      <c r="K385" s="145"/>
      <c r="L385" s="30"/>
      <c r="M385" s="146" t="s">
        <v>1</v>
      </c>
      <c r="N385" s="147" t="s">
        <v>40</v>
      </c>
      <c r="O385" s="55"/>
      <c r="P385" s="148">
        <f t="shared" si="91"/>
        <v>0</v>
      </c>
      <c r="Q385" s="148">
        <v>1.8000000000000001E-4</v>
      </c>
      <c r="R385" s="148">
        <f t="shared" si="92"/>
        <v>3.3840000000000002E-2</v>
      </c>
      <c r="S385" s="148">
        <v>0</v>
      </c>
      <c r="T385" s="149">
        <f t="shared" si="93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50" t="s">
        <v>200</v>
      </c>
      <c r="AT385" s="150" t="s">
        <v>143</v>
      </c>
      <c r="AU385" s="150" t="s">
        <v>147</v>
      </c>
      <c r="AY385" s="14" t="s">
        <v>140</v>
      </c>
      <c r="BE385" s="151">
        <f t="shared" si="94"/>
        <v>0</v>
      </c>
      <c r="BF385" s="151">
        <f t="shared" si="95"/>
        <v>0</v>
      </c>
      <c r="BG385" s="151">
        <f t="shared" si="96"/>
        <v>0</v>
      </c>
      <c r="BH385" s="151">
        <f t="shared" si="97"/>
        <v>0</v>
      </c>
      <c r="BI385" s="151">
        <f t="shared" si="98"/>
        <v>0</v>
      </c>
      <c r="BJ385" s="14" t="s">
        <v>147</v>
      </c>
      <c r="BK385" s="151">
        <f t="shared" si="99"/>
        <v>0</v>
      </c>
      <c r="BL385" s="14" t="s">
        <v>200</v>
      </c>
      <c r="BM385" s="150" t="s">
        <v>735</v>
      </c>
    </row>
    <row r="386" spans="1:65" s="2" customFormat="1" ht="24.2" customHeight="1" x14ac:dyDescent="0.2">
      <c r="A386" s="29"/>
      <c r="B386" s="142"/>
      <c r="C386" s="173" t="s">
        <v>1006</v>
      </c>
      <c r="D386" s="173" t="s">
        <v>143</v>
      </c>
      <c r="E386" s="174" t="s">
        <v>746</v>
      </c>
      <c r="F386" s="175" t="s">
        <v>747</v>
      </c>
      <c r="G386" s="176" t="s">
        <v>163</v>
      </c>
      <c r="H386" s="177">
        <v>188</v>
      </c>
      <c r="I386" s="143"/>
      <c r="J386" s="144">
        <f t="shared" si="90"/>
        <v>0</v>
      </c>
      <c r="K386" s="145"/>
      <c r="L386" s="30"/>
      <c r="M386" s="146" t="s">
        <v>1</v>
      </c>
      <c r="N386" s="147" t="s">
        <v>40</v>
      </c>
      <c r="O386" s="55"/>
      <c r="P386" s="148">
        <f t="shared" si="91"/>
        <v>0</v>
      </c>
      <c r="Q386" s="148">
        <v>1.0000000000000001E-5</v>
      </c>
      <c r="R386" s="148">
        <f t="shared" si="92"/>
        <v>1.8800000000000002E-3</v>
      </c>
      <c r="S386" s="148">
        <v>0</v>
      </c>
      <c r="T386" s="149">
        <f t="shared" si="93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50" t="s">
        <v>200</v>
      </c>
      <c r="AT386" s="150" t="s">
        <v>143</v>
      </c>
      <c r="AU386" s="150" t="s">
        <v>147</v>
      </c>
      <c r="AY386" s="14" t="s">
        <v>140</v>
      </c>
      <c r="BE386" s="151">
        <f t="shared" si="94"/>
        <v>0</v>
      </c>
      <c r="BF386" s="151">
        <f t="shared" si="95"/>
        <v>0</v>
      </c>
      <c r="BG386" s="151">
        <f t="shared" si="96"/>
        <v>0</v>
      </c>
      <c r="BH386" s="151">
        <f t="shared" si="97"/>
        <v>0</v>
      </c>
      <c r="BI386" s="151">
        <f t="shared" si="98"/>
        <v>0</v>
      </c>
      <c r="BJ386" s="14" t="s">
        <v>147</v>
      </c>
      <c r="BK386" s="151">
        <f t="shared" si="99"/>
        <v>0</v>
      </c>
      <c r="BL386" s="14" t="s">
        <v>200</v>
      </c>
      <c r="BM386" s="150" t="s">
        <v>748</v>
      </c>
    </row>
    <row r="387" spans="1:65" s="2" customFormat="1" ht="14.45" customHeight="1" x14ac:dyDescent="0.2">
      <c r="A387" s="29"/>
      <c r="B387" s="142"/>
      <c r="C387" s="173" t="s">
        <v>1011</v>
      </c>
      <c r="D387" s="173" t="s">
        <v>143</v>
      </c>
      <c r="E387" s="174" t="s">
        <v>737</v>
      </c>
      <c r="F387" s="175" t="s">
        <v>738</v>
      </c>
      <c r="G387" s="176" t="s">
        <v>163</v>
      </c>
      <c r="H387" s="177">
        <v>60</v>
      </c>
      <c r="I387" s="143"/>
      <c r="J387" s="144">
        <f t="shared" si="90"/>
        <v>0</v>
      </c>
      <c r="K387" s="145"/>
      <c r="L387" s="30"/>
      <c r="M387" s="146" t="s">
        <v>1</v>
      </c>
      <c r="N387" s="147" t="s">
        <v>40</v>
      </c>
      <c r="O387" s="55"/>
      <c r="P387" s="148">
        <f t="shared" si="91"/>
        <v>0</v>
      </c>
      <c r="Q387" s="148">
        <v>0</v>
      </c>
      <c r="R387" s="148">
        <f t="shared" si="92"/>
        <v>0</v>
      </c>
      <c r="S387" s="148">
        <v>0</v>
      </c>
      <c r="T387" s="149">
        <f t="shared" si="93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50" t="s">
        <v>146</v>
      </c>
      <c r="AT387" s="150" t="s">
        <v>143</v>
      </c>
      <c r="AU387" s="150" t="s">
        <v>147</v>
      </c>
      <c r="AY387" s="14" t="s">
        <v>140</v>
      </c>
      <c r="BE387" s="151">
        <f t="shared" si="94"/>
        <v>0</v>
      </c>
      <c r="BF387" s="151">
        <f t="shared" si="95"/>
        <v>0</v>
      </c>
      <c r="BG387" s="151">
        <f t="shared" si="96"/>
        <v>0</v>
      </c>
      <c r="BH387" s="151">
        <f t="shared" si="97"/>
        <v>0</v>
      </c>
      <c r="BI387" s="151">
        <f t="shared" si="98"/>
        <v>0</v>
      </c>
      <c r="BJ387" s="14" t="s">
        <v>147</v>
      </c>
      <c r="BK387" s="151">
        <f t="shared" si="99"/>
        <v>0</v>
      </c>
      <c r="BL387" s="14" t="s">
        <v>146</v>
      </c>
      <c r="BM387" s="150" t="s">
        <v>739</v>
      </c>
    </row>
    <row r="388" spans="1:65" s="2" customFormat="1" ht="14.45" customHeight="1" x14ac:dyDescent="0.2">
      <c r="A388" s="29"/>
      <c r="B388" s="142"/>
      <c r="C388" s="173" t="s">
        <v>1014</v>
      </c>
      <c r="D388" s="173" t="s">
        <v>143</v>
      </c>
      <c r="E388" s="174" t="s">
        <v>741</v>
      </c>
      <c r="F388" s="175" t="s">
        <v>742</v>
      </c>
      <c r="G388" s="176" t="s">
        <v>743</v>
      </c>
      <c r="H388" s="177">
        <v>5</v>
      </c>
      <c r="I388" s="143"/>
      <c r="J388" s="144">
        <f t="shared" si="90"/>
        <v>0</v>
      </c>
      <c r="K388" s="145"/>
      <c r="L388" s="30"/>
      <c r="M388" s="146" t="s">
        <v>1</v>
      </c>
      <c r="N388" s="147" t="s">
        <v>40</v>
      </c>
      <c r="O388" s="55"/>
      <c r="P388" s="148">
        <f t="shared" si="91"/>
        <v>0</v>
      </c>
      <c r="Q388" s="148">
        <v>0</v>
      </c>
      <c r="R388" s="148">
        <f t="shared" si="92"/>
        <v>0</v>
      </c>
      <c r="S388" s="148">
        <v>0</v>
      </c>
      <c r="T388" s="149">
        <f t="shared" si="93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50" t="s">
        <v>146</v>
      </c>
      <c r="AT388" s="150" t="s">
        <v>143</v>
      </c>
      <c r="AU388" s="150" t="s">
        <v>147</v>
      </c>
      <c r="AY388" s="14" t="s">
        <v>140</v>
      </c>
      <c r="BE388" s="151">
        <f t="shared" si="94"/>
        <v>0</v>
      </c>
      <c r="BF388" s="151">
        <f t="shared" si="95"/>
        <v>0</v>
      </c>
      <c r="BG388" s="151">
        <f t="shared" si="96"/>
        <v>0</v>
      </c>
      <c r="BH388" s="151">
        <f t="shared" si="97"/>
        <v>0</v>
      </c>
      <c r="BI388" s="151">
        <f t="shared" si="98"/>
        <v>0</v>
      </c>
      <c r="BJ388" s="14" t="s">
        <v>147</v>
      </c>
      <c r="BK388" s="151">
        <f t="shared" si="99"/>
        <v>0</v>
      </c>
      <c r="BL388" s="14" t="s">
        <v>146</v>
      </c>
      <c r="BM388" s="150" t="s">
        <v>744</v>
      </c>
    </row>
    <row r="389" spans="1:65" s="2" customFormat="1" ht="24.2" customHeight="1" x14ac:dyDescent="0.2">
      <c r="A389" s="29"/>
      <c r="B389" s="142"/>
      <c r="C389" s="173" t="s">
        <v>1017</v>
      </c>
      <c r="D389" s="173" t="s">
        <v>143</v>
      </c>
      <c r="E389" s="174" t="s">
        <v>750</v>
      </c>
      <c r="F389" s="175" t="s">
        <v>751</v>
      </c>
      <c r="G389" s="176" t="s">
        <v>462</v>
      </c>
      <c r="H389" s="158"/>
      <c r="I389" s="143"/>
      <c r="J389" s="144">
        <f t="shared" si="90"/>
        <v>0</v>
      </c>
      <c r="K389" s="145"/>
      <c r="L389" s="30"/>
      <c r="M389" s="146" t="s">
        <v>1</v>
      </c>
      <c r="N389" s="147" t="s">
        <v>40</v>
      </c>
      <c r="O389" s="55"/>
      <c r="P389" s="148">
        <f t="shared" si="91"/>
        <v>0</v>
      </c>
      <c r="Q389" s="148">
        <v>0</v>
      </c>
      <c r="R389" s="148">
        <f t="shared" si="92"/>
        <v>0</v>
      </c>
      <c r="S389" s="148">
        <v>0</v>
      </c>
      <c r="T389" s="149">
        <f t="shared" si="93"/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50" t="s">
        <v>200</v>
      </c>
      <c r="AT389" s="150" t="s">
        <v>143</v>
      </c>
      <c r="AU389" s="150" t="s">
        <v>147</v>
      </c>
      <c r="AY389" s="14" t="s">
        <v>140</v>
      </c>
      <c r="BE389" s="151">
        <f t="shared" si="94"/>
        <v>0</v>
      </c>
      <c r="BF389" s="151">
        <f t="shared" si="95"/>
        <v>0</v>
      </c>
      <c r="BG389" s="151">
        <f t="shared" si="96"/>
        <v>0</v>
      </c>
      <c r="BH389" s="151">
        <f t="shared" si="97"/>
        <v>0</v>
      </c>
      <c r="BI389" s="151">
        <f t="shared" si="98"/>
        <v>0</v>
      </c>
      <c r="BJ389" s="14" t="s">
        <v>147</v>
      </c>
      <c r="BK389" s="151">
        <f t="shared" si="99"/>
        <v>0</v>
      </c>
      <c r="BL389" s="14" t="s">
        <v>200</v>
      </c>
      <c r="BM389" s="150" t="s">
        <v>1568</v>
      </c>
    </row>
    <row r="390" spans="1:65" s="12" customFormat="1" ht="22.9" customHeight="1" x14ac:dyDescent="0.2">
      <c r="B390" s="130"/>
      <c r="D390" s="131" t="s">
        <v>73</v>
      </c>
      <c r="E390" s="140" t="s">
        <v>753</v>
      </c>
      <c r="F390" s="140" t="s">
        <v>754</v>
      </c>
      <c r="I390" s="133"/>
      <c r="J390" s="141">
        <f>BK390</f>
        <v>0</v>
      </c>
      <c r="L390" s="130"/>
      <c r="M390" s="134"/>
      <c r="N390" s="135"/>
      <c r="O390" s="135"/>
      <c r="P390" s="136">
        <f>SUM(P391:P408)</f>
        <v>0</v>
      </c>
      <c r="Q390" s="135"/>
      <c r="R390" s="136">
        <f>SUM(R391:R408)</f>
        <v>0.29114000000000001</v>
      </c>
      <c r="S390" s="135"/>
      <c r="T390" s="137">
        <f>SUM(T391:T408)</f>
        <v>0.11799</v>
      </c>
      <c r="AR390" s="131" t="s">
        <v>147</v>
      </c>
      <c r="AT390" s="138" t="s">
        <v>73</v>
      </c>
      <c r="AU390" s="138" t="s">
        <v>80</v>
      </c>
      <c r="AY390" s="131" t="s">
        <v>140</v>
      </c>
      <c r="BK390" s="139">
        <f>SUM(BK391:BK408)</f>
        <v>0</v>
      </c>
    </row>
    <row r="391" spans="1:65" s="2" customFormat="1" ht="24.2" customHeight="1" x14ac:dyDescent="0.2">
      <c r="A391" s="29"/>
      <c r="B391" s="142"/>
      <c r="C391" s="173" t="s">
        <v>1020</v>
      </c>
      <c r="D391" s="173" t="s">
        <v>143</v>
      </c>
      <c r="E391" s="174" t="s">
        <v>1569</v>
      </c>
      <c r="F391" s="175" t="s">
        <v>1570</v>
      </c>
      <c r="G391" s="176" t="s">
        <v>758</v>
      </c>
      <c r="H391" s="177">
        <v>3</v>
      </c>
      <c r="I391" s="143"/>
      <c r="J391" s="144">
        <f t="shared" ref="J391:J408" si="100">ROUND(I391*H391,2)</f>
        <v>0</v>
      </c>
      <c r="K391" s="145"/>
      <c r="L391" s="30"/>
      <c r="M391" s="146" t="s">
        <v>1</v>
      </c>
      <c r="N391" s="147" t="s">
        <v>40</v>
      </c>
      <c r="O391" s="55"/>
      <c r="P391" s="148">
        <f t="shared" ref="P391:P408" si="101">O391*H391</f>
        <v>0</v>
      </c>
      <c r="Q391" s="148">
        <v>0</v>
      </c>
      <c r="R391" s="148">
        <f t="shared" ref="R391:R408" si="102">Q391*H391</f>
        <v>0</v>
      </c>
      <c r="S391" s="148">
        <v>3.4200000000000001E-2</v>
      </c>
      <c r="T391" s="149">
        <f t="shared" ref="T391:T408" si="103">S391*H391</f>
        <v>0.1026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50" t="s">
        <v>200</v>
      </c>
      <c r="AT391" s="150" t="s">
        <v>143</v>
      </c>
      <c r="AU391" s="150" t="s">
        <v>147</v>
      </c>
      <c r="AY391" s="14" t="s">
        <v>140</v>
      </c>
      <c r="BE391" s="151">
        <f t="shared" ref="BE391:BE408" si="104">IF(N391="základná",J391,0)</f>
        <v>0</v>
      </c>
      <c r="BF391" s="151">
        <f t="shared" ref="BF391:BF408" si="105">IF(N391="znížená",J391,0)</f>
        <v>0</v>
      </c>
      <c r="BG391" s="151">
        <f t="shared" ref="BG391:BG408" si="106">IF(N391="zákl. prenesená",J391,0)</f>
        <v>0</v>
      </c>
      <c r="BH391" s="151">
        <f t="shared" ref="BH391:BH408" si="107">IF(N391="zníž. prenesená",J391,0)</f>
        <v>0</v>
      </c>
      <c r="BI391" s="151">
        <f t="shared" ref="BI391:BI408" si="108">IF(N391="nulová",J391,0)</f>
        <v>0</v>
      </c>
      <c r="BJ391" s="14" t="s">
        <v>147</v>
      </c>
      <c r="BK391" s="151">
        <f t="shared" ref="BK391:BK408" si="109">ROUND(I391*H391,2)</f>
        <v>0</v>
      </c>
      <c r="BL391" s="14" t="s">
        <v>200</v>
      </c>
      <c r="BM391" s="150" t="s">
        <v>1571</v>
      </c>
    </row>
    <row r="392" spans="1:65" s="2" customFormat="1" ht="24.2" customHeight="1" x14ac:dyDescent="0.2">
      <c r="A392" s="29"/>
      <c r="B392" s="142"/>
      <c r="C392" s="173" t="s">
        <v>1024</v>
      </c>
      <c r="D392" s="173" t="s">
        <v>143</v>
      </c>
      <c r="E392" s="174" t="s">
        <v>1572</v>
      </c>
      <c r="F392" s="175" t="s">
        <v>1573</v>
      </c>
      <c r="G392" s="176" t="s">
        <v>145</v>
      </c>
      <c r="H392" s="177">
        <v>4</v>
      </c>
      <c r="I392" s="143"/>
      <c r="J392" s="144">
        <f t="shared" si="100"/>
        <v>0</v>
      </c>
      <c r="K392" s="145"/>
      <c r="L392" s="30"/>
      <c r="M392" s="146" t="s">
        <v>1</v>
      </c>
      <c r="N392" s="147" t="s">
        <v>40</v>
      </c>
      <c r="O392" s="55"/>
      <c r="P392" s="148">
        <f t="shared" si="101"/>
        <v>0</v>
      </c>
      <c r="Q392" s="148">
        <v>1.7000000000000001E-4</v>
      </c>
      <c r="R392" s="148">
        <f t="shared" si="102"/>
        <v>6.8000000000000005E-4</v>
      </c>
      <c r="S392" s="148">
        <v>0</v>
      </c>
      <c r="T392" s="149">
        <f t="shared" si="103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50" t="s">
        <v>200</v>
      </c>
      <c r="AT392" s="150" t="s">
        <v>143</v>
      </c>
      <c r="AU392" s="150" t="s">
        <v>147</v>
      </c>
      <c r="AY392" s="14" t="s">
        <v>140</v>
      </c>
      <c r="BE392" s="151">
        <f t="shared" si="104"/>
        <v>0</v>
      </c>
      <c r="BF392" s="151">
        <f t="shared" si="105"/>
        <v>0</v>
      </c>
      <c r="BG392" s="151">
        <f t="shared" si="106"/>
        <v>0</v>
      </c>
      <c r="BH392" s="151">
        <f t="shared" si="107"/>
        <v>0</v>
      </c>
      <c r="BI392" s="151">
        <f t="shared" si="108"/>
        <v>0</v>
      </c>
      <c r="BJ392" s="14" t="s">
        <v>147</v>
      </c>
      <c r="BK392" s="151">
        <f t="shared" si="109"/>
        <v>0</v>
      </c>
      <c r="BL392" s="14" t="s">
        <v>200</v>
      </c>
      <c r="BM392" s="150" t="s">
        <v>1574</v>
      </c>
    </row>
    <row r="393" spans="1:65" s="2" customFormat="1" ht="24.2" customHeight="1" x14ac:dyDescent="0.2">
      <c r="A393" s="29"/>
      <c r="B393" s="142"/>
      <c r="C393" s="178" t="s">
        <v>1029</v>
      </c>
      <c r="D393" s="178" t="s">
        <v>268</v>
      </c>
      <c r="E393" s="179" t="s">
        <v>1575</v>
      </c>
      <c r="F393" s="180" t="s">
        <v>1576</v>
      </c>
      <c r="G393" s="181" t="s">
        <v>145</v>
      </c>
      <c r="H393" s="182">
        <v>4</v>
      </c>
      <c r="I393" s="152"/>
      <c r="J393" s="153">
        <f t="shared" si="100"/>
        <v>0</v>
      </c>
      <c r="K393" s="154"/>
      <c r="L393" s="155"/>
      <c r="M393" s="156" t="s">
        <v>1</v>
      </c>
      <c r="N393" s="157" t="s">
        <v>40</v>
      </c>
      <c r="O393" s="55"/>
      <c r="P393" s="148">
        <f t="shared" si="101"/>
        <v>0</v>
      </c>
      <c r="Q393" s="148">
        <v>2.75E-2</v>
      </c>
      <c r="R393" s="148">
        <f t="shared" si="102"/>
        <v>0.11</v>
      </c>
      <c r="S393" s="148">
        <v>0</v>
      </c>
      <c r="T393" s="149">
        <f t="shared" si="103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50" t="s">
        <v>263</v>
      </c>
      <c r="AT393" s="150" t="s">
        <v>268</v>
      </c>
      <c r="AU393" s="150" t="s">
        <v>147</v>
      </c>
      <c r="AY393" s="14" t="s">
        <v>140</v>
      </c>
      <c r="BE393" s="151">
        <f t="shared" si="104"/>
        <v>0</v>
      </c>
      <c r="BF393" s="151">
        <f t="shared" si="105"/>
        <v>0</v>
      </c>
      <c r="BG393" s="151">
        <f t="shared" si="106"/>
        <v>0</v>
      </c>
      <c r="BH393" s="151">
        <f t="shared" si="107"/>
        <v>0</v>
      </c>
      <c r="BI393" s="151">
        <f t="shared" si="108"/>
        <v>0</v>
      </c>
      <c r="BJ393" s="14" t="s">
        <v>147</v>
      </c>
      <c r="BK393" s="151">
        <f t="shared" si="109"/>
        <v>0</v>
      </c>
      <c r="BL393" s="14" t="s">
        <v>200</v>
      </c>
      <c r="BM393" s="150" t="s">
        <v>1577</v>
      </c>
    </row>
    <row r="394" spans="1:65" s="2" customFormat="1" ht="30.75" customHeight="1" x14ac:dyDescent="0.2">
      <c r="A394" s="29"/>
      <c r="B394" s="142"/>
      <c r="C394" s="178" t="s">
        <v>1033</v>
      </c>
      <c r="D394" s="178" t="s">
        <v>268</v>
      </c>
      <c r="E394" s="179" t="s">
        <v>1578</v>
      </c>
      <c r="F394" s="180" t="s">
        <v>1579</v>
      </c>
      <c r="G394" s="181" t="s">
        <v>145</v>
      </c>
      <c r="H394" s="182">
        <v>4</v>
      </c>
      <c r="I394" s="152"/>
      <c r="J394" s="153">
        <f t="shared" si="100"/>
        <v>0</v>
      </c>
      <c r="K394" s="154"/>
      <c r="L394" s="155"/>
      <c r="M394" s="156" t="s">
        <v>1</v>
      </c>
      <c r="N394" s="157" t="s">
        <v>40</v>
      </c>
      <c r="O394" s="55"/>
      <c r="P394" s="148">
        <f t="shared" si="101"/>
        <v>0</v>
      </c>
      <c r="Q394" s="148">
        <v>2E-3</v>
      </c>
      <c r="R394" s="148">
        <f t="shared" si="102"/>
        <v>8.0000000000000002E-3</v>
      </c>
      <c r="S394" s="148">
        <v>0</v>
      </c>
      <c r="T394" s="149">
        <f t="shared" si="103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50" t="s">
        <v>263</v>
      </c>
      <c r="AT394" s="150" t="s">
        <v>268</v>
      </c>
      <c r="AU394" s="150" t="s">
        <v>147</v>
      </c>
      <c r="AY394" s="14" t="s">
        <v>140</v>
      </c>
      <c r="BE394" s="151">
        <f t="shared" si="104"/>
        <v>0</v>
      </c>
      <c r="BF394" s="151">
        <f t="shared" si="105"/>
        <v>0</v>
      </c>
      <c r="BG394" s="151">
        <f t="shared" si="106"/>
        <v>0</v>
      </c>
      <c r="BH394" s="151">
        <f t="shared" si="107"/>
        <v>0</v>
      </c>
      <c r="BI394" s="151">
        <f t="shared" si="108"/>
        <v>0</v>
      </c>
      <c r="BJ394" s="14" t="s">
        <v>147</v>
      </c>
      <c r="BK394" s="151">
        <f t="shared" si="109"/>
        <v>0</v>
      </c>
      <c r="BL394" s="14" t="s">
        <v>200</v>
      </c>
      <c r="BM394" s="150" t="s">
        <v>1580</v>
      </c>
    </row>
    <row r="395" spans="1:65" s="2" customFormat="1" ht="24.2" customHeight="1" x14ac:dyDescent="0.2">
      <c r="A395" s="29"/>
      <c r="B395" s="142"/>
      <c r="C395" s="173" t="s">
        <v>1038</v>
      </c>
      <c r="D395" s="173" t="s">
        <v>143</v>
      </c>
      <c r="E395" s="174" t="s">
        <v>756</v>
      </c>
      <c r="F395" s="175" t="s">
        <v>757</v>
      </c>
      <c r="G395" s="176" t="s">
        <v>758</v>
      </c>
      <c r="H395" s="177">
        <v>9</v>
      </c>
      <c r="I395" s="143"/>
      <c r="J395" s="144">
        <f t="shared" si="100"/>
        <v>0</v>
      </c>
      <c r="K395" s="145"/>
      <c r="L395" s="30"/>
      <c r="M395" s="146" t="s">
        <v>1</v>
      </c>
      <c r="N395" s="147" t="s">
        <v>40</v>
      </c>
      <c r="O395" s="55"/>
      <c r="P395" s="148">
        <f t="shared" si="101"/>
        <v>0</v>
      </c>
      <c r="Q395" s="148">
        <v>0</v>
      </c>
      <c r="R395" s="148">
        <f t="shared" si="102"/>
        <v>0</v>
      </c>
      <c r="S395" s="148">
        <v>0</v>
      </c>
      <c r="T395" s="149">
        <f t="shared" si="103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50" t="s">
        <v>200</v>
      </c>
      <c r="AT395" s="150" t="s">
        <v>143</v>
      </c>
      <c r="AU395" s="150" t="s">
        <v>147</v>
      </c>
      <c r="AY395" s="14" t="s">
        <v>140</v>
      </c>
      <c r="BE395" s="151">
        <f t="shared" si="104"/>
        <v>0</v>
      </c>
      <c r="BF395" s="151">
        <f t="shared" si="105"/>
        <v>0</v>
      </c>
      <c r="BG395" s="151">
        <f t="shared" si="106"/>
        <v>0</v>
      </c>
      <c r="BH395" s="151">
        <f t="shared" si="107"/>
        <v>0</v>
      </c>
      <c r="BI395" s="151">
        <f t="shared" si="108"/>
        <v>0</v>
      </c>
      <c r="BJ395" s="14" t="s">
        <v>147</v>
      </c>
      <c r="BK395" s="151">
        <f t="shared" si="109"/>
        <v>0</v>
      </c>
      <c r="BL395" s="14" t="s">
        <v>200</v>
      </c>
      <c r="BM395" s="150" t="s">
        <v>759</v>
      </c>
    </row>
    <row r="396" spans="1:65" s="2" customFormat="1" ht="24.2" customHeight="1" x14ac:dyDescent="0.2">
      <c r="A396" s="29"/>
      <c r="B396" s="142"/>
      <c r="C396" s="173" t="s">
        <v>1042</v>
      </c>
      <c r="D396" s="173" t="s">
        <v>143</v>
      </c>
      <c r="E396" s="174" t="s">
        <v>761</v>
      </c>
      <c r="F396" s="175" t="s">
        <v>762</v>
      </c>
      <c r="G396" s="176" t="s">
        <v>145</v>
      </c>
      <c r="H396" s="177">
        <v>10</v>
      </c>
      <c r="I396" s="143"/>
      <c r="J396" s="144">
        <f t="shared" si="100"/>
        <v>0</v>
      </c>
      <c r="K396" s="145"/>
      <c r="L396" s="30"/>
      <c r="M396" s="146" t="s">
        <v>1</v>
      </c>
      <c r="N396" s="147" t="s">
        <v>40</v>
      </c>
      <c r="O396" s="55"/>
      <c r="P396" s="148">
        <f t="shared" si="101"/>
        <v>0</v>
      </c>
      <c r="Q396" s="148">
        <v>2.7999999999999998E-4</v>
      </c>
      <c r="R396" s="148">
        <f t="shared" si="102"/>
        <v>2.7999999999999995E-3</v>
      </c>
      <c r="S396" s="148">
        <v>0</v>
      </c>
      <c r="T396" s="149">
        <f t="shared" si="103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50" t="s">
        <v>200</v>
      </c>
      <c r="AT396" s="150" t="s">
        <v>143</v>
      </c>
      <c r="AU396" s="150" t="s">
        <v>147</v>
      </c>
      <c r="AY396" s="14" t="s">
        <v>140</v>
      </c>
      <c r="BE396" s="151">
        <f t="shared" si="104"/>
        <v>0</v>
      </c>
      <c r="BF396" s="151">
        <f t="shared" si="105"/>
        <v>0</v>
      </c>
      <c r="BG396" s="151">
        <f t="shared" si="106"/>
        <v>0</v>
      </c>
      <c r="BH396" s="151">
        <f t="shared" si="107"/>
        <v>0</v>
      </c>
      <c r="BI396" s="151">
        <f t="shared" si="108"/>
        <v>0</v>
      </c>
      <c r="BJ396" s="14" t="s">
        <v>147</v>
      </c>
      <c r="BK396" s="151">
        <f t="shared" si="109"/>
        <v>0</v>
      </c>
      <c r="BL396" s="14" t="s">
        <v>200</v>
      </c>
      <c r="BM396" s="150" t="s">
        <v>763</v>
      </c>
    </row>
    <row r="397" spans="1:65" s="2" customFormat="1" ht="24.75" customHeight="1" x14ac:dyDescent="0.2">
      <c r="A397" s="29"/>
      <c r="B397" s="142"/>
      <c r="C397" s="178" t="s">
        <v>1047</v>
      </c>
      <c r="D397" s="178" t="s">
        <v>268</v>
      </c>
      <c r="E397" s="179" t="s">
        <v>765</v>
      </c>
      <c r="F397" s="180" t="s">
        <v>766</v>
      </c>
      <c r="G397" s="181" t="s">
        <v>145</v>
      </c>
      <c r="H397" s="182">
        <v>10</v>
      </c>
      <c r="I397" s="152"/>
      <c r="J397" s="153">
        <f t="shared" si="100"/>
        <v>0</v>
      </c>
      <c r="K397" s="154"/>
      <c r="L397" s="155"/>
      <c r="M397" s="156" t="s">
        <v>1</v>
      </c>
      <c r="N397" s="157" t="s">
        <v>40</v>
      </c>
      <c r="O397" s="55"/>
      <c r="P397" s="148">
        <f t="shared" si="101"/>
        <v>0</v>
      </c>
      <c r="Q397" s="148">
        <v>6.1999999999999998E-3</v>
      </c>
      <c r="R397" s="148">
        <f t="shared" si="102"/>
        <v>6.2E-2</v>
      </c>
      <c r="S397" s="148">
        <v>0</v>
      </c>
      <c r="T397" s="149">
        <f t="shared" si="103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50" t="s">
        <v>263</v>
      </c>
      <c r="AT397" s="150" t="s">
        <v>268</v>
      </c>
      <c r="AU397" s="150" t="s">
        <v>147</v>
      </c>
      <c r="AY397" s="14" t="s">
        <v>140</v>
      </c>
      <c r="BE397" s="151">
        <f t="shared" si="104"/>
        <v>0</v>
      </c>
      <c r="BF397" s="151">
        <f t="shared" si="105"/>
        <v>0</v>
      </c>
      <c r="BG397" s="151">
        <f t="shared" si="106"/>
        <v>0</v>
      </c>
      <c r="BH397" s="151">
        <f t="shared" si="107"/>
        <v>0</v>
      </c>
      <c r="BI397" s="151">
        <f t="shared" si="108"/>
        <v>0</v>
      </c>
      <c r="BJ397" s="14" t="s">
        <v>147</v>
      </c>
      <c r="BK397" s="151">
        <f t="shared" si="109"/>
        <v>0</v>
      </c>
      <c r="BL397" s="14" t="s">
        <v>200</v>
      </c>
      <c r="BM397" s="150" t="s">
        <v>767</v>
      </c>
    </row>
    <row r="398" spans="1:65" s="2" customFormat="1" ht="24.75" customHeight="1" x14ac:dyDescent="0.2">
      <c r="A398" s="29"/>
      <c r="B398" s="142"/>
      <c r="C398" s="173" t="s">
        <v>1050</v>
      </c>
      <c r="D398" s="173" t="s">
        <v>143</v>
      </c>
      <c r="E398" s="174" t="s">
        <v>769</v>
      </c>
      <c r="F398" s="175" t="s">
        <v>770</v>
      </c>
      <c r="G398" s="176" t="s">
        <v>758</v>
      </c>
      <c r="H398" s="177">
        <v>9</v>
      </c>
      <c r="I398" s="143"/>
      <c r="J398" s="144">
        <f t="shared" si="100"/>
        <v>0</v>
      </c>
      <c r="K398" s="145"/>
      <c r="L398" s="30"/>
      <c r="M398" s="146" t="s">
        <v>1</v>
      </c>
      <c r="N398" s="147" t="s">
        <v>40</v>
      </c>
      <c r="O398" s="55"/>
      <c r="P398" s="148">
        <f t="shared" si="101"/>
        <v>0</v>
      </c>
      <c r="Q398" s="148">
        <v>0</v>
      </c>
      <c r="R398" s="148">
        <f t="shared" si="102"/>
        <v>0</v>
      </c>
      <c r="S398" s="148">
        <v>8.5999999999999998E-4</v>
      </c>
      <c r="T398" s="149">
        <f t="shared" si="103"/>
        <v>7.7399999999999995E-3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50" t="s">
        <v>200</v>
      </c>
      <c r="AT398" s="150" t="s">
        <v>143</v>
      </c>
      <c r="AU398" s="150" t="s">
        <v>147</v>
      </c>
      <c r="AY398" s="14" t="s">
        <v>140</v>
      </c>
      <c r="BE398" s="151">
        <f t="shared" si="104"/>
        <v>0</v>
      </c>
      <c r="BF398" s="151">
        <f t="shared" si="105"/>
        <v>0</v>
      </c>
      <c r="BG398" s="151">
        <f t="shared" si="106"/>
        <v>0</v>
      </c>
      <c r="BH398" s="151">
        <f t="shared" si="107"/>
        <v>0</v>
      </c>
      <c r="BI398" s="151">
        <f t="shared" si="108"/>
        <v>0</v>
      </c>
      <c r="BJ398" s="14" t="s">
        <v>147</v>
      </c>
      <c r="BK398" s="151">
        <f t="shared" si="109"/>
        <v>0</v>
      </c>
      <c r="BL398" s="14" t="s">
        <v>200</v>
      </c>
      <c r="BM398" s="150" t="s">
        <v>771</v>
      </c>
    </row>
    <row r="399" spans="1:65" s="2" customFormat="1" ht="24.2" customHeight="1" x14ac:dyDescent="0.2">
      <c r="A399" s="29"/>
      <c r="B399" s="142"/>
      <c r="C399" s="173" t="s">
        <v>1053</v>
      </c>
      <c r="D399" s="173" t="s">
        <v>143</v>
      </c>
      <c r="E399" s="174" t="s">
        <v>773</v>
      </c>
      <c r="F399" s="175" t="s">
        <v>774</v>
      </c>
      <c r="G399" s="176" t="s">
        <v>145</v>
      </c>
      <c r="H399" s="177">
        <v>10</v>
      </c>
      <c r="I399" s="143"/>
      <c r="J399" s="144">
        <f t="shared" si="100"/>
        <v>0</v>
      </c>
      <c r="K399" s="145"/>
      <c r="L399" s="30"/>
      <c r="M399" s="146" t="s">
        <v>1</v>
      </c>
      <c r="N399" s="147" t="s">
        <v>40</v>
      </c>
      <c r="O399" s="55"/>
      <c r="P399" s="148">
        <f t="shared" si="101"/>
        <v>0</v>
      </c>
      <c r="Q399" s="148">
        <v>0</v>
      </c>
      <c r="R399" s="148">
        <f t="shared" si="102"/>
        <v>0</v>
      </c>
      <c r="S399" s="148">
        <v>0</v>
      </c>
      <c r="T399" s="149">
        <f t="shared" si="103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50" t="s">
        <v>200</v>
      </c>
      <c r="AT399" s="150" t="s">
        <v>143</v>
      </c>
      <c r="AU399" s="150" t="s">
        <v>147</v>
      </c>
      <c r="AY399" s="14" t="s">
        <v>140</v>
      </c>
      <c r="BE399" s="151">
        <f t="shared" si="104"/>
        <v>0</v>
      </c>
      <c r="BF399" s="151">
        <f t="shared" si="105"/>
        <v>0</v>
      </c>
      <c r="BG399" s="151">
        <f t="shared" si="106"/>
        <v>0</v>
      </c>
      <c r="BH399" s="151">
        <f t="shared" si="107"/>
        <v>0</v>
      </c>
      <c r="BI399" s="151">
        <f t="shared" si="108"/>
        <v>0</v>
      </c>
      <c r="BJ399" s="14" t="s">
        <v>147</v>
      </c>
      <c r="BK399" s="151">
        <f t="shared" si="109"/>
        <v>0</v>
      </c>
      <c r="BL399" s="14" t="s">
        <v>200</v>
      </c>
      <c r="BM399" s="150" t="s">
        <v>775</v>
      </c>
    </row>
    <row r="400" spans="1:65" s="2" customFormat="1" ht="37.9" customHeight="1" x14ac:dyDescent="0.2">
      <c r="A400" s="29"/>
      <c r="B400" s="142"/>
      <c r="C400" s="178" t="s">
        <v>1057</v>
      </c>
      <c r="D400" s="178" t="s">
        <v>268</v>
      </c>
      <c r="E400" s="179" t="s">
        <v>777</v>
      </c>
      <c r="F400" s="180" t="s">
        <v>778</v>
      </c>
      <c r="G400" s="181" t="s">
        <v>145</v>
      </c>
      <c r="H400" s="182">
        <v>10</v>
      </c>
      <c r="I400" s="152"/>
      <c r="J400" s="153">
        <f t="shared" si="100"/>
        <v>0</v>
      </c>
      <c r="K400" s="154"/>
      <c r="L400" s="155"/>
      <c r="M400" s="156" t="s">
        <v>1</v>
      </c>
      <c r="N400" s="157" t="s">
        <v>40</v>
      </c>
      <c r="O400" s="55"/>
      <c r="P400" s="148">
        <f t="shared" si="101"/>
        <v>0</v>
      </c>
      <c r="Q400" s="148">
        <v>1.49E-3</v>
      </c>
      <c r="R400" s="148">
        <f t="shared" si="102"/>
        <v>1.49E-2</v>
      </c>
      <c r="S400" s="148">
        <v>0</v>
      </c>
      <c r="T400" s="149">
        <f t="shared" si="103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50" t="s">
        <v>263</v>
      </c>
      <c r="AT400" s="150" t="s">
        <v>268</v>
      </c>
      <c r="AU400" s="150" t="s">
        <v>147</v>
      </c>
      <c r="AY400" s="14" t="s">
        <v>140</v>
      </c>
      <c r="BE400" s="151">
        <f t="shared" si="104"/>
        <v>0</v>
      </c>
      <c r="BF400" s="151">
        <f t="shared" si="105"/>
        <v>0</v>
      </c>
      <c r="BG400" s="151">
        <f t="shared" si="106"/>
        <v>0</v>
      </c>
      <c r="BH400" s="151">
        <f t="shared" si="107"/>
        <v>0</v>
      </c>
      <c r="BI400" s="151">
        <f t="shared" si="108"/>
        <v>0</v>
      </c>
      <c r="BJ400" s="14" t="s">
        <v>147</v>
      </c>
      <c r="BK400" s="151">
        <f t="shared" si="109"/>
        <v>0</v>
      </c>
      <c r="BL400" s="14" t="s">
        <v>200</v>
      </c>
      <c r="BM400" s="150" t="s">
        <v>779</v>
      </c>
    </row>
    <row r="401" spans="1:65" s="2" customFormat="1" ht="27.75" customHeight="1" x14ac:dyDescent="0.2">
      <c r="A401" s="29"/>
      <c r="B401" s="142"/>
      <c r="C401" s="173" t="s">
        <v>1060</v>
      </c>
      <c r="D401" s="173" t="s">
        <v>143</v>
      </c>
      <c r="E401" s="174" t="s">
        <v>781</v>
      </c>
      <c r="F401" s="175" t="s">
        <v>782</v>
      </c>
      <c r="G401" s="176" t="s">
        <v>145</v>
      </c>
      <c r="H401" s="177">
        <v>18</v>
      </c>
      <c r="I401" s="143"/>
      <c r="J401" s="144">
        <f t="shared" si="100"/>
        <v>0</v>
      </c>
      <c r="K401" s="145"/>
      <c r="L401" s="30"/>
      <c r="M401" s="146" t="s">
        <v>1</v>
      </c>
      <c r="N401" s="147" t="s">
        <v>40</v>
      </c>
      <c r="O401" s="55"/>
      <c r="P401" s="148">
        <f t="shared" si="101"/>
        <v>0</v>
      </c>
      <c r="Q401" s="148">
        <v>0</v>
      </c>
      <c r="R401" s="148">
        <f t="shared" si="102"/>
        <v>0</v>
      </c>
      <c r="S401" s="148">
        <v>0</v>
      </c>
      <c r="T401" s="149">
        <f t="shared" si="103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50" t="s">
        <v>200</v>
      </c>
      <c r="AT401" s="150" t="s">
        <v>143</v>
      </c>
      <c r="AU401" s="150" t="s">
        <v>147</v>
      </c>
      <c r="AY401" s="14" t="s">
        <v>140</v>
      </c>
      <c r="BE401" s="151">
        <f t="shared" si="104"/>
        <v>0</v>
      </c>
      <c r="BF401" s="151">
        <f t="shared" si="105"/>
        <v>0</v>
      </c>
      <c r="BG401" s="151">
        <f t="shared" si="106"/>
        <v>0</v>
      </c>
      <c r="BH401" s="151">
        <f t="shared" si="107"/>
        <v>0</v>
      </c>
      <c r="BI401" s="151">
        <f t="shared" si="108"/>
        <v>0</v>
      </c>
      <c r="BJ401" s="14" t="s">
        <v>147</v>
      </c>
      <c r="BK401" s="151">
        <f t="shared" si="109"/>
        <v>0</v>
      </c>
      <c r="BL401" s="14" t="s">
        <v>200</v>
      </c>
      <c r="BM401" s="150" t="s">
        <v>783</v>
      </c>
    </row>
    <row r="402" spans="1:65" s="2" customFormat="1" ht="27.75" customHeight="1" x14ac:dyDescent="0.2">
      <c r="A402" s="29"/>
      <c r="B402" s="142"/>
      <c r="C402" s="178" t="s">
        <v>1063</v>
      </c>
      <c r="D402" s="178" t="s">
        <v>268</v>
      </c>
      <c r="E402" s="179" t="s">
        <v>785</v>
      </c>
      <c r="F402" s="180" t="s">
        <v>786</v>
      </c>
      <c r="G402" s="181" t="s">
        <v>145</v>
      </c>
      <c r="H402" s="182">
        <v>18</v>
      </c>
      <c r="I402" s="152"/>
      <c r="J402" s="153">
        <f t="shared" si="100"/>
        <v>0</v>
      </c>
      <c r="K402" s="154"/>
      <c r="L402" s="155"/>
      <c r="M402" s="156" t="s">
        <v>1</v>
      </c>
      <c r="N402" s="157" t="s">
        <v>40</v>
      </c>
      <c r="O402" s="55"/>
      <c r="P402" s="148">
        <f t="shared" si="101"/>
        <v>0</v>
      </c>
      <c r="Q402" s="148">
        <v>1.4E-3</v>
      </c>
      <c r="R402" s="148">
        <f t="shared" si="102"/>
        <v>2.52E-2</v>
      </c>
      <c r="S402" s="148">
        <v>0</v>
      </c>
      <c r="T402" s="149">
        <f t="shared" si="103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50" t="s">
        <v>263</v>
      </c>
      <c r="AT402" s="150" t="s">
        <v>268</v>
      </c>
      <c r="AU402" s="150" t="s">
        <v>147</v>
      </c>
      <c r="AY402" s="14" t="s">
        <v>140</v>
      </c>
      <c r="BE402" s="151">
        <f t="shared" si="104"/>
        <v>0</v>
      </c>
      <c r="BF402" s="151">
        <f t="shared" si="105"/>
        <v>0</v>
      </c>
      <c r="BG402" s="151">
        <f t="shared" si="106"/>
        <v>0</v>
      </c>
      <c r="BH402" s="151">
        <f t="shared" si="107"/>
        <v>0</v>
      </c>
      <c r="BI402" s="151">
        <f t="shared" si="108"/>
        <v>0</v>
      </c>
      <c r="BJ402" s="14" t="s">
        <v>147</v>
      </c>
      <c r="BK402" s="151">
        <f t="shared" si="109"/>
        <v>0</v>
      </c>
      <c r="BL402" s="14" t="s">
        <v>200</v>
      </c>
      <c r="BM402" s="150" t="s">
        <v>787</v>
      </c>
    </row>
    <row r="403" spans="1:65" s="2" customFormat="1" ht="24.2" customHeight="1" x14ac:dyDescent="0.2">
      <c r="A403" s="29"/>
      <c r="B403" s="142"/>
      <c r="C403" s="173" t="s">
        <v>1068</v>
      </c>
      <c r="D403" s="173" t="s">
        <v>143</v>
      </c>
      <c r="E403" s="174" t="s">
        <v>789</v>
      </c>
      <c r="F403" s="175" t="s">
        <v>790</v>
      </c>
      <c r="G403" s="176" t="s">
        <v>145</v>
      </c>
      <c r="H403" s="177">
        <v>18</v>
      </c>
      <c r="I403" s="143"/>
      <c r="J403" s="144">
        <f t="shared" si="100"/>
        <v>0</v>
      </c>
      <c r="K403" s="145"/>
      <c r="L403" s="30"/>
      <c r="M403" s="146" t="s">
        <v>1</v>
      </c>
      <c r="N403" s="147" t="s">
        <v>40</v>
      </c>
      <c r="O403" s="55"/>
      <c r="P403" s="148">
        <f t="shared" si="101"/>
        <v>0</v>
      </c>
      <c r="Q403" s="148">
        <v>0</v>
      </c>
      <c r="R403" s="148">
        <f t="shared" si="102"/>
        <v>0</v>
      </c>
      <c r="S403" s="148">
        <v>0</v>
      </c>
      <c r="T403" s="149">
        <f t="shared" si="103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50" t="s">
        <v>200</v>
      </c>
      <c r="AT403" s="150" t="s">
        <v>143</v>
      </c>
      <c r="AU403" s="150" t="s">
        <v>147</v>
      </c>
      <c r="AY403" s="14" t="s">
        <v>140</v>
      </c>
      <c r="BE403" s="151">
        <f t="shared" si="104"/>
        <v>0</v>
      </c>
      <c r="BF403" s="151">
        <f t="shared" si="105"/>
        <v>0</v>
      </c>
      <c r="BG403" s="151">
        <f t="shared" si="106"/>
        <v>0</v>
      </c>
      <c r="BH403" s="151">
        <f t="shared" si="107"/>
        <v>0</v>
      </c>
      <c r="BI403" s="151">
        <f t="shared" si="108"/>
        <v>0</v>
      </c>
      <c r="BJ403" s="14" t="s">
        <v>147</v>
      </c>
      <c r="BK403" s="151">
        <f t="shared" si="109"/>
        <v>0</v>
      </c>
      <c r="BL403" s="14" t="s">
        <v>200</v>
      </c>
      <c r="BM403" s="150" t="s">
        <v>791</v>
      </c>
    </row>
    <row r="404" spans="1:65" s="2" customFormat="1" ht="24.2" customHeight="1" x14ac:dyDescent="0.2">
      <c r="A404" s="29"/>
      <c r="B404" s="142"/>
      <c r="C404" s="178" t="s">
        <v>1072</v>
      </c>
      <c r="D404" s="178" t="s">
        <v>268</v>
      </c>
      <c r="E404" s="179" t="s">
        <v>793</v>
      </c>
      <c r="F404" s="180" t="s">
        <v>794</v>
      </c>
      <c r="G404" s="181" t="s">
        <v>145</v>
      </c>
      <c r="H404" s="182">
        <v>18</v>
      </c>
      <c r="I404" s="152"/>
      <c r="J404" s="153">
        <f t="shared" si="100"/>
        <v>0</v>
      </c>
      <c r="K404" s="154"/>
      <c r="L404" s="155"/>
      <c r="M404" s="156" t="s">
        <v>1</v>
      </c>
      <c r="N404" s="157" t="s">
        <v>40</v>
      </c>
      <c r="O404" s="55"/>
      <c r="P404" s="148">
        <f t="shared" si="101"/>
        <v>0</v>
      </c>
      <c r="Q404" s="148">
        <v>3.5699999999999998E-3</v>
      </c>
      <c r="R404" s="148">
        <f t="shared" si="102"/>
        <v>6.4259999999999998E-2</v>
      </c>
      <c r="S404" s="148">
        <v>0</v>
      </c>
      <c r="T404" s="149">
        <f t="shared" si="103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50" t="s">
        <v>263</v>
      </c>
      <c r="AT404" s="150" t="s">
        <v>268</v>
      </c>
      <c r="AU404" s="150" t="s">
        <v>147</v>
      </c>
      <c r="AY404" s="14" t="s">
        <v>140</v>
      </c>
      <c r="BE404" s="151">
        <f t="shared" si="104"/>
        <v>0</v>
      </c>
      <c r="BF404" s="151">
        <f t="shared" si="105"/>
        <v>0</v>
      </c>
      <c r="BG404" s="151">
        <f t="shared" si="106"/>
        <v>0</v>
      </c>
      <c r="BH404" s="151">
        <f t="shared" si="107"/>
        <v>0</v>
      </c>
      <c r="BI404" s="151">
        <f t="shared" si="108"/>
        <v>0</v>
      </c>
      <c r="BJ404" s="14" t="s">
        <v>147</v>
      </c>
      <c r="BK404" s="151">
        <f t="shared" si="109"/>
        <v>0</v>
      </c>
      <c r="BL404" s="14" t="s">
        <v>200</v>
      </c>
      <c r="BM404" s="150" t="s">
        <v>795</v>
      </c>
    </row>
    <row r="405" spans="1:65" s="2" customFormat="1" ht="37.9" customHeight="1" x14ac:dyDescent="0.2">
      <c r="A405" s="29"/>
      <c r="B405" s="142"/>
      <c r="C405" s="173" t="s">
        <v>1076</v>
      </c>
      <c r="D405" s="173" t="s">
        <v>143</v>
      </c>
      <c r="E405" s="174" t="s">
        <v>797</v>
      </c>
      <c r="F405" s="175" t="s">
        <v>798</v>
      </c>
      <c r="G405" s="176" t="s">
        <v>145</v>
      </c>
      <c r="H405" s="177">
        <v>9</v>
      </c>
      <c r="I405" s="143"/>
      <c r="J405" s="144">
        <f t="shared" si="100"/>
        <v>0</v>
      </c>
      <c r="K405" s="145"/>
      <c r="L405" s="30"/>
      <c r="M405" s="146" t="s">
        <v>1</v>
      </c>
      <c r="N405" s="147" t="s">
        <v>40</v>
      </c>
      <c r="O405" s="55"/>
      <c r="P405" s="148">
        <f t="shared" si="101"/>
        <v>0</v>
      </c>
      <c r="Q405" s="148">
        <v>0</v>
      </c>
      <c r="R405" s="148">
        <f t="shared" si="102"/>
        <v>0</v>
      </c>
      <c r="S405" s="148">
        <v>8.4999999999999995E-4</v>
      </c>
      <c r="T405" s="149">
        <f t="shared" si="103"/>
        <v>7.6499999999999997E-3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50" t="s">
        <v>200</v>
      </c>
      <c r="AT405" s="150" t="s">
        <v>143</v>
      </c>
      <c r="AU405" s="150" t="s">
        <v>147</v>
      </c>
      <c r="AY405" s="14" t="s">
        <v>140</v>
      </c>
      <c r="BE405" s="151">
        <f t="shared" si="104"/>
        <v>0</v>
      </c>
      <c r="BF405" s="151">
        <f t="shared" si="105"/>
        <v>0</v>
      </c>
      <c r="BG405" s="151">
        <f t="shared" si="106"/>
        <v>0</v>
      </c>
      <c r="BH405" s="151">
        <f t="shared" si="107"/>
        <v>0</v>
      </c>
      <c r="BI405" s="151">
        <f t="shared" si="108"/>
        <v>0</v>
      </c>
      <c r="BJ405" s="14" t="s">
        <v>147</v>
      </c>
      <c r="BK405" s="151">
        <f t="shared" si="109"/>
        <v>0</v>
      </c>
      <c r="BL405" s="14" t="s">
        <v>200</v>
      </c>
      <c r="BM405" s="150" t="s">
        <v>799</v>
      </c>
    </row>
    <row r="406" spans="1:65" s="2" customFormat="1" ht="24.2" customHeight="1" x14ac:dyDescent="0.2">
      <c r="A406" s="29"/>
      <c r="B406" s="142"/>
      <c r="C406" s="173" t="s">
        <v>1080</v>
      </c>
      <c r="D406" s="173" t="s">
        <v>143</v>
      </c>
      <c r="E406" s="174" t="s">
        <v>801</v>
      </c>
      <c r="F406" s="175" t="s">
        <v>802</v>
      </c>
      <c r="G406" s="176" t="s">
        <v>145</v>
      </c>
      <c r="H406" s="177">
        <v>10</v>
      </c>
      <c r="I406" s="143"/>
      <c r="J406" s="144">
        <f t="shared" si="100"/>
        <v>0</v>
      </c>
      <c r="K406" s="145"/>
      <c r="L406" s="30"/>
      <c r="M406" s="146" t="s">
        <v>1</v>
      </c>
      <c r="N406" s="147" t="s">
        <v>40</v>
      </c>
      <c r="O406" s="55"/>
      <c r="P406" s="148">
        <f t="shared" si="101"/>
        <v>0</v>
      </c>
      <c r="Q406" s="148">
        <v>0</v>
      </c>
      <c r="R406" s="148">
        <f t="shared" si="102"/>
        <v>0</v>
      </c>
      <c r="S406" s="148">
        <v>0</v>
      </c>
      <c r="T406" s="149">
        <f t="shared" si="103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50" t="s">
        <v>200</v>
      </c>
      <c r="AT406" s="150" t="s">
        <v>143</v>
      </c>
      <c r="AU406" s="150" t="s">
        <v>147</v>
      </c>
      <c r="AY406" s="14" t="s">
        <v>140</v>
      </c>
      <c r="BE406" s="151">
        <f t="shared" si="104"/>
        <v>0</v>
      </c>
      <c r="BF406" s="151">
        <f t="shared" si="105"/>
        <v>0</v>
      </c>
      <c r="BG406" s="151">
        <f t="shared" si="106"/>
        <v>0</v>
      </c>
      <c r="BH406" s="151">
        <f t="shared" si="107"/>
        <v>0</v>
      </c>
      <c r="BI406" s="151">
        <f t="shared" si="108"/>
        <v>0</v>
      </c>
      <c r="BJ406" s="14" t="s">
        <v>147</v>
      </c>
      <c r="BK406" s="151">
        <f t="shared" si="109"/>
        <v>0</v>
      </c>
      <c r="BL406" s="14" t="s">
        <v>200</v>
      </c>
      <c r="BM406" s="150" t="s">
        <v>803</v>
      </c>
    </row>
    <row r="407" spans="1:65" s="2" customFormat="1" ht="31.5" customHeight="1" x14ac:dyDescent="0.2">
      <c r="A407" s="29"/>
      <c r="B407" s="142"/>
      <c r="C407" s="178" t="s">
        <v>1084</v>
      </c>
      <c r="D407" s="178" t="s">
        <v>268</v>
      </c>
      <c r="E407" s="179" t="s">
        <v>805</v>
      </c>
      <c r="F407" s="180" t="s">
        <v>806</v>
      </c>
      <c r="G407" s="181" t="s">
        <v>145</v>
      </c>
      <c r="H407" s="182">
        <v>10</v>
      </c>
      <c r="I407" s="152"/>
      <c r="J407" s="153">
        <f t="shared" si="100"/>
        <v>0</v>
      </c>
      <c r="K407" s="154"/>
      <c r="L407" s="155"/>
      <c r="M407" s="156" t="s">
        <v>1</v>
      </c>
      <c r="N407" s="157" t="s">
        <v>40</v>
      </c>
      <c r="O407" s="55"/>
      <c r="P407" s="148">
        <f t="shared" si="101"/>
        <v>0</v>
      </c>
      <c r="Q407" s="148">
        <v>3.3E-4</v>
      </c>
      <c r="R407" s="148">
        <f t="shared" si="102"/>
        <v>3.3E-3</v>
      </c>
      <c r="S407" s="148">
        <v>0</v>
      </c>
      <c r="T407" s="149">
        <f t="shared" si="103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50" t="s">
        <v>263</v>
      </c>
      <c r="AT407" s="150" t="s">
        <v>268</v>
      </c>
      <c r="AU407" s="150" t="s">
        <v>147</v>
      </c>
      <c r="AY407" s="14" t="s">
        <v>140</v>
      </c>
      <c r="BE407" s="151">
        <f t="shared" si="104"/>
        <v>0</v>
      </c>
      <c r="BF407" s="151">
        <f t="shared" si="105"/>
        <v>0</v>
      </c>
      <c r="BG407" s="151">
        <f t="shared" si="106"/>
        <v>0</v>
      </c>
      <c r="BH407" s="151">
        <f t="shared" si="107"/>
        <v>0</v>
      </c>
      <c r="BI407" s="151">
        <f t="shared" si="108"/>
        <v>0</v>
      </c>
      <c r="BJ407" s="14" t="s">
        <v>147</v>
      </c>
      <c r="BK407" s="151">
        <f t="shared" si="109"/>
        <v>0</v>
      </c>
      <c r="BL407" s="14" t="s">
        <v>200</v>
      </c>
      <c r="BM407" s="150" t="s">
        <v>807</v>
      </c>
    </row>
    <row r="408" spans="1:65" s="2" customFormat="1" ht="24.2" customHeight="1" x14ac:dyDescent="0.2">
      <c r="A408" s="29"/>
      <c r="B408" s="142"/>
      <c r="C408" s="173" t="s">
        <v>1088</v>
      </c>
      <c r="D408" s="173" t="s">
        <v>143</v>
      </c>
      <c r="E408" s="174" t="s">
        <v>809</v>
      </c>
      <c r="F408" s="175" t="s">
        <v>810</v>
      </c>
      <c r="G408" s="176" t="s">
        <v>462</v>
      </c>
      <c r="H408" s="158"/>
      <c r="I408" s="143"/>
      <c r="J408" s="144">
        <f t="shared" si="100"/>
        <v>0</v>
      </c>
      <c r="K408" s="145"/>
      <c r="L408" s="30"/>
      <c r="M408" s="146" t="s">
        <v>1</v>
      </c>
      <c r="N408" s="147" t="s">
        <v>40</v>
      </c>
      <c r="O408" s="55"/>
      <c r="P408" s="148">
        <f t="shared" si="101"/>
        <v>0</v>
      </c>
      <c r="Q408" s="148">
        <v>0</v>
      </c>
      <c r="R408" s="148">
        <f t="shared" si="102"/>
        <v>0</v>
      </c>
      <c r="S408" s="148">
        <v>0</v>
      </c>
      <c r="T408" s="149">
        <f t="shared" si="103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50" t="s">
        <v>200</v>
      </c>
      <c r="AT408" s="150" t="s">
        <v>143</v>
      </c>
      <c r="AU408" s="150" t="s">
        <v>147</v>
      </c>
      <c r="AY408" s="14" t="s">
        <v>140</v>
      </c>
      <c r="BE408" s="151">
        <f t="shared" si="104"/>
        <v>0</v>
      </c>
      <c r="BF408" s="151">
        <f t="shared" si="105"/>
        <v>0</v>
      </c>
      <c r="BG408" s="151">
        <f t="shared" si="106"/>
        <v>0</v>
      </c>
      <c r="BH408" s="151">
        <f t="shared" si="107"/>
        <v>0</v>
      </c>
      <c r="BI408" s="151">
        <f t="shared" si="108"/>
        <v>0</v>
      </c>
      <c r="BJ408" s="14" t="s">
        <v>147</v>
      </c>
      <c r="BK408" s="151">
        <f t="shared" si="109"/>
        <v>0</v>
      </c>
      <c r="BL408" s="14" t="s">
        <v>200</v>
      </c>
      <c r="BM408" s="150" t="s">
        <v>811</v>
      </c>
    </row>
    <row r="409" spans="1:65" s="12" customFormat="1" ht="22.9" customHeight="1" x14ac:dyDescent="0.2">
      <c r="B409" s="130"/>
      <c r="D409" s="131" t="s">
        <v>73</v>
      </c>
      <c r="E409" s="140" t="s">
        <v>812</v>
      </c>
      <c r="F409" s="140" t="s">
        <v>813</v>
      </c>
      <c r="I409" s="133"/>
      <c r="J409" s="141">
        <f>BK409</f>
        <v>0</v>
      </c>
      <c r="L409" s="130"/>
      <c r="M409" s="134"/>
      <c r="N409" s="135"/>
      <c r="O409" s="135"/>
      <c r="P409" s="136">
        <f>SUM(P410:P416)</f>
        <v>0</v>
      </c>
      <c r="Q409" s="135"/>
      <c r="R409" s="136">
        <f>SUM(R410:R416)</f>
        <v>0</v>
      </c>
      <c r="S409" s="135"/>
      <c r="T409" s="137">
        <f>SUM(T410:T416)</f>
        <v>0</v>
      </c>
      <c r="AR409" s="131" t="s">
        <v>147</v>
      </c>
      <c r="AT409" s="138" t="s">
        <v>73</v>
      </c>
      <c r="AU409" s="138" t="s">
        <v>80</v>
      </c>
      <c r="AY409" s="131" t="s">
        <v>140</v>
      </c>
      <c r="BK409" s="139">
        <f>SUM(BK410:BK416)</f>
        <v>0</v>
      </c>
    </row>
    <row r="410" spans="1:65" s="2" customFormat="1" ht="24" customHeight="1" x14ac:dyDescent="0.2">
      <c r="A410" s="29"/>
      <c r="B410" s="142"/>
      <c r="C410" s="173" t="s">
        <v>1094</v>
      </c>
      <c r="D410" s="173" t="s">
        <v>143</v>
      </c>
      <c r="E410" s="174" t="s">
        <v>1581</v>
      </c>
      <c r="F410" s="175" t="s">
        <v>816</v>
      </c>
      <c r="G410" s="176" t="s">
        <v>163</v>
      </c>
      <c r="H410" s="177">
        <v>105</v>
      </c>
      <c r="I410" s="143"/>
      <c r="J410" s="144">
        <f t="shared" ref="J410:J416" si="110">ROUND(I410*H410,2)</f>
        <v>0</v>
      </c>
      <c r="K410" s="145"/>
      <c r="L410" s="30"/>
      <c r="M410" s="146" t="s">
        <v>1</v>
      </c>
      <c r="N410" s="147" t="s">
        <v>40</v>
      </c>
      <c r="O410" s="55"/>
      <c r="P410" s="148">
        <f t="shared" ref="P410:P416" si="111">O410*H410</f>
        <v>0</v>
      </c>
      <c r="Q410" s="148">
        <v>0</v>
      </c>
      <c r="R410" s="148">
        <f t="shared" ref="R410:R416" si="112">Q410*H410</f>
        <v>0</v>
      </c>
      <c r="S410" s="148">
        <v>0</v>
      </c>
      <c r="T410" s="149">
        <f t="shared" ref="T410:T416" si="113">S410*H410</f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50" t="s">
        <v>200</v>
      </c>
      <c r="AT410" s="150" t="s">
        <v>143</v>
      </c>
      <c r="AU410" s="150" t="s">
        <v>147</v>
      </c>
      <c r="AY410" s="14" t="s">
        <v>140</v>
      </c>
      <c r="BE410" s="151">
        <f t="shared" ref="BE410:BE416" si="114">IF(N410="základná",J410,0)</f>
        <v>0</v>
      </c>
      <c r="BF410" s="151">
        <f t="shared" ref="BF410:BF416" si="115">IF(N410="znížená",J410,0)</f>
        <v>0</v>
      </c>
      <c r="BG410" s="151">
        <f t="shared" ref="BG410:BG416" si="116">IF(N410="zákl. prenesená",J410,0)</f>
        <v>0</v>
      </c>
      <c r="BH410" s="151">
        <f t="shared" ref="BH410:BH416" si="117">IF(N410="zníž. prenesená",J410,0)</f>
        <v>0</v>
      </c>
      <c r="BI410" s="151">
        <f t="shared" ref="BI410:BI416" si="118">IF(N410="nulová",J410,0)</f>
        <v>0</v>
      </c>
      <c r="BJ410" s="14" t="s">
        <v>147</v>
      </c>
      <c r="BK410" s="151">
        <f t="shared" ref="BK410:BK416" si="119">ROUND(I410*H410,2)</f>
        <v>0</v>
      </c>
      <c r="BL410" s="14" t="s">
        <v>200</v>
      </c>
      <c r="BM410" s="150" t="s">
        <v>1582</v>
      </c>
    </row>
    <row r="411" spans="1:65" s="2" customFormat="1" ht="24.2" customHeight="1" x14ac:dyDescent="0.2">
      <c r="A411" s="29"/>
      <c r="B411" s="142"/>
      <c r="C411" s="173" t="s">
        <v>1098</v>
      </c>
      <c r="D411" s="173" t="s">
        <v>143</v>
      </c>
      <c r="E411" s="174" t="s">
        <v>1583</v>
      </c>
      <c r="F411" s="175" t="s">
        <v>820</v>
      </c>
      <c r="G411" s="176" t="s">
        <v>163</v>
      </c>
      <c r="H411" s="177">
        <v>75</v>
      </c>
      <c r="I411" s="143"/>
      <c r="J411" s="144">
        <f t="shared" si="110"/>
        <v>0</v>
      </c>
      <c r="K411" s="145"/>
      <c r="L411" s="30"/>
      <c r="M411" s="146" t="s">
        <v>1</v>
      </c>
      <c r="N411" s="147" t="s">
        <v>40</v>
      </c>
      <c r="O411" s="55"/>
      <c r="P411" s="148">
        <f t="shared" si="111"/>
        <v>0</v>
      </c>
      <c r="Q411" s="148">
        <v>0</v>
      </c>
      <c r="R411" s="148">
        <f t="shared" si="112"/>
        <v>0</v>
      </c>
      <c r="S411" s="148">
        <v>0</v>
      </c>
      <c r="T411" s="149">
        <f t="shared" si="113"/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50" t="s">
        <v>200</v>
      </c>
      <c r="AT411" s="150" t="s">
        <v>143</v>
      </c>
      <c r="AU411" s="150" t="s">
        <v>147</v>
      </c>
      <c r="AY411" s="14" t="s">
        <v>140</v>
      </c>
      <c r="BE411" s="151">
        <f t="shared" si="114"/>
        <v>0</v>
      </c>
      <c r="BF411" s="151">
        <f t="shared" si="115"/>
        <v>0</v>
      </c>
      <c r="BG411" s="151">
        <f t="shared" si="116"/>
        <v>0</v>
      </c>
      <c r="BH411" s="151">
        <f t="shared" si="117"/>
        <v>0</v>
      </c>
      <c r="BI411" s="151">
        <f t="shared" si="118"/>
        <v>0</v>
      </c>
      <c r="BJ411" s="14" t="s">
        <v>147</v>
      </c>
      <c r="BK411" s="151">
        <f t="shared" si="119"/>
        <v>0</v>
      </c>
      <c r="BL411" s="14" t="s">
        <v>200</v>
      </c>
      <c r="BM411" s="150" t="s">
        <v>1584</v>
      </c>
    </row>
    <row r="412" spans="1:65" s="2" customFormat="1" ht="24.2" customHeight="1" x14ac:dyDescent="0.2">
      <c r="A412" s="29"/>
      <c r="B412" s="142"/>
      <c r="C412" s="173" t="s">
        <v>1102</v>
      </c>
      <c r="D412" s="173" t="s">
        <v>143</v>
      </c>
      <c r="E412" s="174" t="s">
        <v>1585</v>
      </c>
      <c r="F412" s="175" t="s">
        <v>824</v>
      </c>
      <c r="G412" s="176" t="s">
        <v>163</v>
      </c>
      <c r="H412" s="177">
        <v>35</v>
      </c>
      <c r="I412" s="143"/>
      <c r="J412" s="144">
        <f t="shared" si="110"/>
        <v>0</v>
      </c>
      <c r="K412" s="145"/>
      <c r="L412" s="30"/>
      <c r="M412" s="146" t="s">
        <v>1</v>
      </c>
      <c r="N412" s="147" t="s">
        <v>40</v>
      </c>
      <c r="O412" s="55"/>
      <c r="P412" s="148">
        <f t="shared" si="111"/>
        <v>0</v>
      </c>
      <c r="Q412" s="148">
        <v>0</v>
      </c>
      <c r="R412" s="148">
        <f t="shared" si="112"/>
        <v>0</v>
      </c>
      <c r="S412" s="148">
        <v>0</v>
      </c>
      <c r="T412" s="149">
        <f t="shared" si="113"/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50" t="s">
        <v>200</v>
      </c>
      <c r="AT412" s="150" t="s">
        <v>143</v>
      </c>
      <c r="AU412" s="150" t="s">
        <v>147</v>
      </c>
      <c r="AY412" s="14" t="s">
        <v>140</v>
      </c>
      <c r="BE412" s="151">
        <f t="shared" si="114"/>
        <v>0</v>
      </c>
      <c r="BF412" s="151">
        <f t="shared" si="115"/>
        <v>0</v>
      </c>
      <c r="BG412" s="151">
        <f t="shared" si="116"/>
        <v>0</v>
      </c>
      <c r="BH412" s="151">
        <f t="shared" si="117"/>
        <v>0</v>
      </c>
      <c r="BI412" s="151">
        <f t="shared" si="118"/>
        <v>0</v>
      </c>
      <c r="BJ412" s="14" t="s">
        <v>147</v>
      </c>
      <c r="BK412" s="151">
        <f t="shared" si="119"/>
        <v>0</v>
      </c>
      <c r="BL412" s="14" t="s">
        <v>200</v>
      </c>
      <c r="BM412" s="150" t="s">
        <v>1586</v>
      </c>
    </row>
    <row r="413" spans="1:65" s="2" customFormat="1" ht="24.2" customHeight="1" x14ac:dyDescent="0.2">
      <c r="A413" s="29"/>
      <c r="B413" s="142"/>
      <c r="C413" s="173" t="s">
        <v>1104</v>
      </c>
      <c r="D413" s="173" t="s">
        <v>143</v>
      </c>
      <c r="E413" s="174" t="s">
        <v>1587</v>
      </c>
      <c r="F413" s="175" t="s">
        <v>828</v>
      </c>
      <c r="G413" s="176" t="s">
        <v>163</v>
      </c>
      <c r="H413" s="177">
        <v>20</v>
      </c>
      <c r="I413" s="143"/>
      <c r="J413" s="144">
        <f t="shared" si="110"/>
        <v>0</v>
      </c>
      <c r="K413" s="145"/>
      <c r="L413" s="30"/>
      <c r="M413" s="146" t="s">
        <v>1</v>
      </c>
      <c r="N413" s="147" t="s">
        <v>40</v>
      </c>
      <c r="O413" s="55"/>
      <c r="P413" s="148">
        <f t="shared" si="111"/>
        <v>0</v>
      </c>
      <c r="Q413" s="148">
        <v>0</v>
      </c>
      <c r="R413" s="148">
        <f t="shared" si="112"/>
        <v>0</v>
      </c>
      <c r="S413" s="148">
        <v>0</v>
      </c>
      <c r="T413" s="149">
        <f t="shared" si="113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50" t="s">
        <v>200</v>
      </c>
      <c r="AT413" s="150" t="s">
        <v>143</v>
      </c>
      <c r="AU413" s="150" t="s">
        <v>147</v>
      </c>
      <c r="AY413" s="14" t="s">
        <v>140</v>
      </c>
      <c r="BE413" s="151">
        <f t="shared" si="114"/>
        <v>0</v>
      </c>
      <c r="BF413" s="151">
        <f t="shared" si="115"/>
        <v>0</v>
      </c>
      <c r="BG413" s="151">
        <f t="shared" si="116"/>
        <v>0</v>
      </c>
      <c r="BH413" s="151">
        <f t="shared" si="117"/>
        <v>0</v>
      </c>
      <c r="BI413" s="151">
        <f t="shared" si="118"/>
        <v>0</v>
      </c>
      <c r="BJ413" s="14" t="s">
        <v>147</v>
      </c>
      <c r="BK413" s="151">
        <f t="shared" si="119"/>
        <v>0</v>
      </c>
      <c r="BL413" s="14" t="s">
        <v>200</v>
      </c>
      <c r="BM413" s="150" t="s">
        <v>1588</v>
      </c>
    </row>
    <row r="414" spans="1:65" s="2" customFormat="1" ht="24.2" customHeight="1" x14ac:dyDescent="0.2">
      <c r="A414" s="29"/>
      <c r="B414" s="142"/>
      <c r="C414" s="173" t="s">
        <v>1108</v>
      </c>
      <c r="D414" s="173" t="s">
        <v>143</v>
      </c>
      <c r="E414" s="174" t="s">
        <v>1589</v>
      </c>
      <c r="F414" s="175" t="s">
        <v>832</v>
      </c>
      <c r="G414" s="176" t="s">
        <v>163</v>
      </c>
      <c r="H414" s="177">
        <v>130</v>
      </c>
      <c r="I414" s="143"/>
      <c r="J414" s="144">
        <f t="shared" si="110"/>
        <v>0</v>
      </c>
      <c r="K414" s="145"/>
      <c r="L414" s="30"/>
      <c r="M414" s="146" t="s">
        <v>1</v>
      </c>
      <c r="N414" s="147" t="s">
        <v>40</v>
      </c>
      <c r="O414" s="55"/>
      <c r="P414" s="148">
        <f t="shared" si="111"/>
        <v>0</v>
      </c>
      <c r="Q414" s="148">
        <v>0</v>
      </c>
      <c r="R414" s="148">
        <f t="shared" si="112"/>
        <v>0</v>
      </c>
      <c r="S414" s="148">
        <v>0</v>
      </c>
      <c r="T414" s="149">
        <f t="shared" si="113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50" t="s">
        <v>200</v>
      </c>
      <c r="AT414" s="150" t="s">
        <v>143</v>
      </c>
      <c r="AU414" s="150" t="s">
        <v>147</v>
      </c>
      <c r="AY414" s="14" t="s">
        <v>140</v>
      </c>
      <c r="BE414" s="151">
        <f t="shared" si="114"/>
        <v>0</v>
      </c>
      <c r="BF414" s="151">
        <f t="shared" si="115"/>
        <v>0</v>
      </c>
      <c r="BG414" s="151">
        <f t="shared" si="116"/>
        <v>0</v>
      </c>
      <c r="BH414" s="151">
        <f t="shared" si="117"/>
        <v>0</v>
      </c>
      <c r="BI414" s="151">
        <f t="shared" si="118"/>
        <v>0</v>
      </c>
      <c r="BJ414" s="14" t="s">
        <v>147</v>
      </c>
      <c r="BK414" s="151">
        <f t="shared" si="119"/>
        <v>0</v>
      </c>
      <c r="BL414" s="14" t="s">
        <v>200</v>
      </c>
      <c r="BM414" s="150" t="s">
        <v>1590</v>
      </c>
    </row>
    <row r="415" spans="1:65" s="2" customFormat="1" ht="14.45" customHeight="1" x14ac:dyDescent="0.2">
      <c r="A415" s="29"/>
      <c r="B415" s="142"/>
      <c r="C415" s="173" t="s">
        <v>1112</v>
      </c>
      <c r="D415" s="173" t="s">
        <v>143</v>
      </c>
      <c r="E415" s="174" t="s">
        <v>1591</v>
      </c>
      <c r="F415" s="175" t="s">
        <v>836</v>
      </c>
      <c r="G415" s="176" t="s">
        <v>743</v>
      </c>
      <c r="H415" s="177">
        <v>25</v>
      </c>
      <c r="I415" s="143"/>
      <c r="J415" s="144">
        <f t="shared" si="110"/>
        <v>0</v>
      </c>
      <c r="K415" s="145"/>
      <c r="L415" s="30"/>
      <c r="M415" s="146" t="s">
        <v>1</v>
      </c>
      <c r="N415" s="147" t="s">
        <v>40</v>
      </c>
      <c r="O415" s="55"/>
      <c r="P415" s="148">
        <f t="shared" si="111"/>
        <v>0</v>
      </c>
      <c r="Q415" s="148">
        <v>0</v>
      </c>
      <c r="R415" s="148">
        <f t="shared" si="112"/>
        <v>0</v>
      </c>
      <c r="S415" s="148">
        <v>0</v>
      </c>
      <c r="T415" s="149">
        <f t="shared" si="113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50" t="s">
        <v>200</v>
      </c>
      <c r="AT415" s="150" t="s">
        <v>143</v>
      </c>
      <c r="AU415" s="150" t="s">
        <v>147</v>
      </c>
      <c r="AY415" s="14" t="s">
        <v>140</v>
      </c>
      <c r="BE415" s="151">
        <f t="shared" si="114"/>
        <v>0</v>
      </c>
      <c r="BF415" s="151">
        <f t="shared" si="115"/>
        <v>0</v>
      </c>
      <c r="BG415" s="151">
        <f t="shared" si="116"/>
        <v>0</v>
      </c>
      <c r="BH415" s="151">
        <f t="shared" si="117"/>
        <v>0</v>
      </c>
      <c r="BI415" s="151">
        <f t="shared" si="118"/>
        <v>0</v>
      </c>
      <c r="BJ415" s="14" t="s">
        <v>147</v>
      </c>
      <c r="BK415" s="151">
        <f t="shared" si="119"/>
        <v>0</v>
      </c>
      <c r="BL415" s="14" t="s">
        <v>200</v>
      </c>
      <c r="BM415" s="150" t="s">
        <v>1592</v>
      </c>
    </row>
    <row r="416" spans="1:65" s="2" customFormat="1" ht="24.2" customHeight="1" x14ac:dyDescent="0.2">
      <c r="A416" s="29"/>
      <c r="B416" s="142"/>
      <c r="C416" s="173" t="s">
        <v>1116</v>
      </c>
      <c r="D416" s="173" t="s">
        <v>143</v>
      </c>
      <c r="E416" s="174" t="s">
        <v>1593</v>
      </c>
      <c r="F416" s="175" t="s">
        <v>840</v>
      </c>
      <c r="G416" s="176" t="s">
        <v>151</v>
      </c>
      <c r="H416" s="177">
        <v>0.112</v>
      </c>
      <c r="I416" s="143"/>
      <c r="J416" s="144">
        <f t="shared" si="110"/>
        <v>0</v>
      </c>
      <c r="K416" s="145"/>
      <c r="L416" s="30"/>
      <c r="M416" s="146" t="s">
        <v>1</v>
      </c>
      <c r="N416" s="147" t="s">
        <v>40</v>
      </c>
      <c r="O416" s="55"/>
      <c r="P416" s="148">
        <f t="shared" si="111"/>
        <v>0</v>
      </c>
      <c r="Q416" s="148">
        <v>0</v>
      </c>
      <c r="R416" s="148">
        <f t="shared" si="112"/>
        <v>0</v>
      </c>
      <c r="S416" s="148">
        <v>0</v>
      </c>
      <c r="T416" s="149">
        <f t="shared" si="113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50" t="s">
        <v>200</v>
      </c>
      <c r="AT416" s="150" t="s">
        <v>143</v>
      </c>
      <c r="AU416" s="150" t="s">
        <v>147</v>
      </c>
      <c r="AY416" s="14" t="s">
        <v>140</v>
      </c>
      <c r="BE416" s="151">
        <f t="shared" si="114"/>
        <v>0</v>
      </c>
      <c r="BF416" s="151">
        <f t="shared" si="115"/>
        <v>0</v>
      </c>
      <c r="BG416" s="151">
        <f t="shared" si="116"/>
        <v>0</v>
      </c>
      <c r="BH416" s="151">
        <f t="shared" si="117"/>
        <v>0</v>
      </c>
      <c r="BI416" s="151">
        <f t="shared" si="118"/>
        <v>0</v>
      </c>
      <c r="BJ416" s="14" t="s">
        <v>147</v>
      </c>
      <c r="BK416" s="151">
        <f t="shared" si="119"/>
        <v>0</v>
      </c>
      <c r="BL416" s="14" t="s">
        <v>200</v>
      </c>
      <c r="BM416" s="150" t="s">
        <v>1594</v>
      </c>
    </row>
    <row r="417" spans="1:65" s="12" customFormat="1" ht="22.9" customHeight="1" x14ac:dyDescent="0.2">
      <c r="B417" s="130"/>
      <c r="C417" s="183"/>
      <c r="D417" s="184" t="s">
        <v>73</v>
      </c>
      <c r="E417" s="185" t="s">
        <v>842</v>
      </c>
      <c r="F417" s="185" t="s">
        <v>843</v>
      </c>
      <c r="G417" s="183"/>
      <c r="H417" s="183"/>
      <c r="I417" s="133"/>
      <c r="J417" s="141">
        <f>BK417</f>
        <v>0</v>
      </c>
      <c r="L417" s="130"/>
      <c r="M417" s="134"/>
      <c r="N417" s="135"/>
      <c r="O417" s="135"/>
      <c r="P417" s="136">
        <f>SUM(P418:P427)</f>
        <v>0</v>
      </c>
      <c r="Q417" s="135"/>
      <c r="R417" s="136">
        <f>SUM(R418:R427)</f>
        <v>0</v>
      </c>
      <c r="S417" s="135"/>
      <c r="T417" s="137">
        <f>SUM(T418:T427)</f>
        <v>0</v>
      </c>
      <c r="AR417" s="131" t="s">
        <v>147</v>
      </c>
      <c r="AT417" s="138" t="s">
        <v>73</v>
      </c>
      <c r="AU417" s="138" t="s">
        <v>80</v>
      </c>
      <c r="AY417" s="131" t="s">
        <v>140</v>
      </c>
      <c r="BK417" s="139">
        <f>SUM(BK418:BK427)</f>
        <v>0</v>
      </c>
    </row>
    <row r="418" spans="1:65" s="2" customFormat="1" ht="14.45" customHeight="1" x14ac:dyDescent="0.2">
      <c r="A418" s="29"/>
      <c r="B418" s="142"/>
      <c r="C418" s="173" t="s">
        <v>1118</v>
      </c>
      <c r="D418" s="173" t="s">
        <v>143</v>
      </c>
      <c r="E418" s="174" t="s">
        <v>1595</v>
      </c>
      <c r="F418" s="175" t="s">
        <v>846</v>
      </c>
      <c r="G418" s="176" t="s">
        <v>847</v>
      </c>
      <c r="H418" s="177">
        <v>32</v>
      </c>
      <c r="I418" s="143"/>
      <c r="J418" s="144">
        <f t="shared" ref="J418:J427" si="120">ROUND(I418*H418,2)</f>
        <v>0</v>
      </c>
      <c r="K418" s="145"/>
      <c r="L418" s="30"/>
      <c r="M418" s="146" t="s">
        <v>1</v>
      </c>
      <c r="N418" s="147" t="s">
        <v>40</v>
      </c>
      <c r="O418" s="55"/>
      <c r="P418" s="148">
        <f t="shared" ref="P418:P427" si="121">O418*H418</f>
        <v>0</v>
      </c>
      <c r="Q418" s="148">
        <v>0</v>
      </c>
      <c r="R418" s="148">
        <f t="shared" ref="R418:R427" si="122">Q418*H418</f>
        <v>0</v>
      </c>
      <c r="S418" s="148">
        <v>0</v>
      </c>
      <c r="T418" s="149">
        <f t="shared" ref="T418:T427" si="123">S418*H418</f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50" t="s">
        <v>200</v>
      </c>
      <c r="AT418" s="150" t="s">
        <v>143</v>
      </c>
      <c r="AU418" s="150" t="s">
        <v>147</v>
      </c>
      <c r="AY418" s="14" t="s">
        <v>140</v>
      </c>
      <c r="BE418" s="151">
        <f t="shared" ref="BE418:BE427" si="124">IF(N418="základná",J418,0)</f>
        <v>0</v>
      </c>
      <c r="BF418" s="151">
        <f t="shared" ref="BF418:BF427" si="125">IF(N418="znížená",J418,0)</f>
        <v>0</v>
      </c>
      <c r="BG418" s="151">
        <f t="shared" ref="BG418:BG427" si="126">IF(N418="zákl. prenesená",J418,0)</f>
        <v>0</v>
      </c>
      <c r="BH418" s="151">
        <f t="shared" ref="BH418:BH427" si="127">IF(N418="zníž. prenesená",J418,0)</f>
        <v>0</v>
      </c>
      <c r="BI418" s="151">
        <f t="shared" ref="BI418:BI427" si="128">IF(N418="nulová",J418,0)</f>
        <v>0</v>
      </c>
      <c r="BJ418" s="14" t="s">
        <v>147</v>
      </c>
      <c r="BK418" s="151">
        <f t="shared" ref="BK418:BK427" si="129">ROUND(I418*H418,2)</f>
        <v>0</v>
      </c>
      <c r="BL418" s="14" t="s">
        <v>200</v>
      </c>
      <c r="BM418" s="150" t="s">
        <v>1596</v>
      </c>
    </row>
    <row r="419" spans="1:65" s="2" customFormat="1" ht="14.45" customHeight="1" x14ac:dyDescent="0.2">
      <c r="A419" s="29"/>
      <c r="B419" s="142"/>
      <c r="C419" s="173" t="s">
        <v>1124</v>
      </c>
      <c r="D419" s="173" t="s">
        <v>143</v>
      </c>
      <c r="E419" s="174" t="s">
        <v>1597</v>
      </c>
      <c r="F419" s="175" t="s">
        <v>851</v>
      </c>
      <c r="G419" s="176" t="s">
        <v>847</v>
      </c>
      <c r="H419" s="177">
        <v>22</v>
      </c>
      <c r="I419" s="143"/>
      <c r="J419" s="144">
        <f t="shared" si="120"/>
        <v>0</v>
      </c>
      <c r="K419" s="145"/>
      <c r="L419" s="30"/>
      <c r="M419" s="146" t="s">
        <v>1</v>
      </c>
      <c r="N419" s="147" t="s">
        <v>40</v>
      </c>
      <c r="O419" s="55"/>
      <c r="P419" s="148">
        <f t="shared" si="121"/>
        <v>0</v>
      </c>
      <c r="Q419" s="148">
        <v>0</v>
      </c>
      <c r="R419" s="148">
        <f t="shared" si="122"/>
        <v>0</v>
      </c>
      <c r="S419" s="148">
        <v>0</v>
      </c>
      <c r="T419" s="149">
        <f t="shared" si="123"/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50" t="s">
        <v>200</v>
      </c>
      <c r="AT419" s="150" t="s">
        <v>143</v>
      </c>
      <c r="AU419" s="150" t="s">
        <v>147</v>
      </c>
      <c r="AY419" s="14" t="s">
        <v>140</v>
      </c>
      <c r="BE419" s="151">
        <f t="shared" si="124"/>
        <v>0</v>
      </c>
      <c r="BF419" s="151">
        <f t="shared" si="125"/>
        <v>0</v>
      </c>
      <c r="BG419" s="151">
        <f t="shared" si="126"/>
        <v>0</v>
      </c>
      <c r="BH419" s="151">
        <f t="shared" si="127"/>
        <v>0</v>
      </c>
      <c r="BI419" s="151">
        <f t="shared" si="128"/>
        <v>0</v>
      </c>
      <c r="BJ419" s="14" t="s">
        <v>147</v>
      </c>
      <c r="BK419" s="151">
        <f t="shared" si="129"/>
        <v>0</v>
      </c>
      <c r="BL419" s="14" t="s">
        <v>200</v>
      </c>
      <c r="BM419" s="150" t="s">
        <v>1598</v>
      </c>
    </row>
    <row r="420" spans="1:65" s="2" customFormat="1" ht="14.45" customHeight="1" x14ac:dyDescent="0.2">
      <c r="A420" s="29"/>
      <c r="B420" s="142"/>
      <c r="C420" s="173" t="s">
        <v>1128</v>
      </c>
      <c r="D420" s="173" t="s">
        <v>143</v>
      </c>
      <c r="E420" s="174" t="s">
        <v>1599</v>
      </c>
      <c r="F420" s="175" t="s">
        <v>855</v>
      </c>
      <c r="G420" s="176" t="s">
        <v>847</v>
      </c>
      <c r="H420" s="177">
        <v>44</v>
      </c>
      <c r="I420" s="143"/>
      <c r="J420" s="144">
        <f t="shared" si="120"/>
        <v>0</v>
      </c>
      <c r="K420" s="145"/>
      <c r="L420" s="30"/>
      <c r="M420" s="146" t="s">
        <v>1</v>
      </c>
      <c r="N420" s="147" t="s">
        <v>40</v>
      </c>
      <c r="O420" s="55"/>
      <c r="P420" s="148">
        <f t="shared" si="121"/>
        <v>0</v>
      </c>
      <c r="Q420" s="148">
        <v>0</v>
      </c>
      <c r="R420" s="148">
        <f t="shared" si="122"/>
        <v>0</v>
      </c>
      <c r="S420" s="148">
        <v>0</v>
      </c>
      <c r="T420" s="149">
        <f t="shared" si="123"/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50" t="s">
        <v>200</v>
      </c>
      <c r="AT420" s="150" t="s">
        <v>143</v>
      </c>
      <c r="AU420" s="150" t="s">
        <v>147</v>
      </c>
      <c r="AY420" s="14" t="s">
        <v>140</v>
      </c>
      <c r="BE420" s="151">
        <f t="shared" si="124"/>
        <v>0</v>
      </c>
      <c r="BF420" s="151">
        <f t="shared" si="125"/>
        <v>0</v>
      </c>
      <c r="BG420" s="151">
        <f t="shared" si="126"/>
        <v>0</v>
      </c>
      <c r="BH420" s="151">
        <f t="shared" si="127"/>
        <v>0</v>
      </c>
      <c r="BI420" s="151">
        <f t="shared" si="128"/>
        <v>0</v>
      </c>
      <c r="BJ420" s="14" t="s">
        <v>147</v>
      </c>
      <c r="BK420" s="151">
        <f t="shared" si="129"/>
        <v>0</v>
      </c>
      <c r="BL420" s="14" t="s">
        <v>200</v>
      </c>
      <c r="BM420" s="150" t="s">
        <v>1600</v>
      </c>
    </row>
    <row r="421" spans="1:65" s="2" customFormat="1" ht="14.45" customHeight="1" x14ac:dyDescent="0.2">
      <c r="A421" s="29"/>
      <c r="B421" s="142"/>
      <c r="C421" s="173" t="s">
        <v>1132</v>
      </c>
      <c r="D421" s="173" t="s">
        <v>143</v>
      </c>
      <c r="E421" s="174" t="s">
        <v>1601</v>
      </c>
      <c r="F421" s="175" t="s">
        <v>868</v>
      </c>
      <c r="G421" s="176" t="s">
        <v>847</v>
      </c>
      <c r="H421" s="177">
        <v>6</v>
      </c>
      <c r="I421" s="143"/>
      <c r="J421" s="144">
        <f t="shared" si="120"/>
        <v>0</v>
      </c>
      <c r="K421" s="145"/>
      <c r="L421" s="30"/>
      <c r="M421" s="146" t="s">
        <v>1</v>
      </c>
      <c r="N421" s="147" t="s">
        <v>40</v>
      </c>
      <c r="O421" s="55"/>
      <c r="P421" s="148">
        <f t="shared" si="121"/>
        <v>0</v>
      </c>
      <c r="Q421" s="148">
        <v>0</v>
      </c>
      <c r="R421" s="148">
        <f t="shared" si="122"/>
        <v>0</v>
      </c>
      <c r="S421" s="148">
        <v>0</v>
      </c>
      <c r="T421" s="149">
        <f t="shared" si="123"/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50" t="s">
        <v>200</v>
      </c>
      <c r="AT421" s="150" t="s">
        <v>143</v>
      </c>
      <c r="AU421" s="150" t="s">
        <v>147</v>
      </c>
      <c r="AY421" s="14" t="s">
        <v>140</v>
      </c>
      <c r="BE421" s="151">
        <f t="shared" si="124"/>
        <v>0</v>
      </c>
      <c r="BF421" s="151">
        <f t="shared" si="125"/>
        <v>0</v>
      </c>
      <c r="BG421" s="151">
        <f t="shared" si="126"/>
        <v>0</v>
      </c>
      <c r="BH421" s="151">
        <f t="shared" si="127"/>
        <v>0</v>
      </c>
      <c r="BI421" s="151">
        <f t="shared" si="128"/>
        <v>0</v>
      </c>
      <c r="BJ421" s="14" t="s">
        <v>147</v>
      </c>
      <c r="BK421" s="151">
        <f t="shared" si="129"/>
        <v>0</v>
      </c>
      <c r="BL421" s="14" t="s">
        <v>200</v>
      </c>
      <c r="BM421" s="150" t="s">
        <v>1602</v>
      </c>
    </row>
    <row r="422" spans="1:65" s="2" customFormat="1" ht="33" customHeight="1" x14ac:dyDescent="0.2">
      <c r="A422" s="29"/>
      <c r="B422" s="142"/>
      <c r="C422" s="178" t="s">
        <v>1136</v>
      </c>
      <c r="D422" s="178" t="s">
        <v>268</v>
      </c>
      <c r="E422" s="179" t="s">
        <v>1603</v>
      </c>
      <c r="F422" s="180" t="s">
        <v>2095</v>
      </c>
      <c r="G422" s="181" t="s">
        <v>847</v>
      </c>
      <c r="H422" s="182">
        <v>22</v>
      </c>
      <c r="I422" s="152"/>
      <c r="J422" s="153">
        <f t="shared" si="120"/>
        <v>0</v>
      </c>
      <c r="K422" s="154"/>
      <c r="L422" s="155"/>
      <c r="M422" s="156" t="s">
        <v>1</v>
      </c>
      <c r="N422" s="157" t="s">
        <v>40</v>
      </c>
      <c r="O422" s="55"/>
      <c r="P422" s="148">
        <f t="shared" si="121"/>
        <v>0</v>
      </c>
      <c r="Q422" s="148">
        <v>0</v>
      </c>
      <c r="R422" s="148">
        <f t="shared" si="122"/>
        <v>0</v>
      </c>
      <c r="S422" s="148">
        <v>0</v>
      </c>
      <c r="T422" s="149">
        <f t="shared" si="123"/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50" t="s">
        <v>263</v>
      </c>
      <c r="AT422" s="150" t="s">
        <v>268</v>
      </c>
      <c r="AU422" s="150" t="s">
        <v>147</v>
      </c>
      <c r="AY422" s="14" t="s">
        <v>140</v>
      </c>
      <c r="BE422" s="151">
        <f t="shared" si="124"/>
        <v>0</v>
      </c>
      <c r="BF422" s="151">
        <f t="shared" si="125"/>
        <v>0</v>
      </c>
      <c r="BG422" s="151">
        <f t="shared" si="126"/>
        <v>0</v>
      </c>
      <c r="BH422" s="151">
        <f t="shared" si="127"/>
        <v>0</v>
      </c>
      <c r="BI422" s="151">
        <f t="shared" si="128"/>
        <v>0</v>
      </c>
      <c r="BJ422" s="14" t="s">
        <v>147</v>
      </c>
      <c r="BK422" s="151">
        <f t="shared" si="129"/>
        <v>0</v>
      </c>
      <c r="BL422" s="14" t="s">
        <v>200</v>
      </c>
      <c r="BM422" s="150" t="s">
        <v>1604</v>
      </c>
    </row>
    <row r="423" spans="1:65" s="2" customFormat="1" ht="35.25" customHeight="1" x14ac:dyDescent="0.2">
      <c r="A423" s="29"/>
      <c r="B423" s="142"/>
      <c r="C423" s="178" t="s">
        <v>1142</v>
      </c>
      <c r="D423" s="178" t="s">
        <v>268</v>
      </c>
      <c r="E423" s="179" t="s">
        <v>1605</v>
      </c>
      <c r="F423" s="180" t="s">
        <v>2096</v>
      </c>
      <c r="G423" s="181" t="s">
        <v>847</v>
      </c>
      <c r="H423" s="182">
        <v>22</v>
      </c>
      <c r="I423" s="152"/>
      <c r="J423" s="153">
        <f t="shared" si="120"/>
        <v>0</v>
      </c>
      <c r="K423" s="154"/>
      <c r="L423" s="155"/>
      <c r="M423" s="156" t="s">
        <v>1</v>
      </c>
      <c r="N423" s="157" t="s">
        <v>40</v>
      </c>
      <c r="O423" s="55"/>
      <c r="P423" s="148">
        <f t="shared" si="121"/>
        <v>0</v>
      </c>
      <c r="Q423" s="148">
        <v>0</v>
      </c>
      <c r="R423" s="148">
        <f t="shared" si="122"/>
        <v>0</v>
      </c>
      <c r="S423" s="148">
        <v>0</v>
      </c>
      <c r="T423" s="149">
        <f t="shared" si="123"/>
        <v>0</v>
      </c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R423" s="150" t="s">
        <v>263</v>
      </c>
      <c r="AT423" s="150" t="s">
        <v>268</v>
      </c>
      <c r="AU423" s="150" t="s">
        <v>147</v>
      </c>
      <c r="AY423" s="14" t="s">
        <v>140</v>
      </c>
      <c r="BE423" s="151">
        <f t="shared" si="124"/>
        <v>0</v>
      </c>
      <c r="BF423" s="151">
        <f t="shared" si="125"/>
        <v>0</v>
      </c>
      <c r="BG423" s="151">
        <f t="shared" si="126"/>
        <v>0</v>
      </c>
      <c r="BH423" s="151">
        <f t="shared" si="127"/>
        <v>0</v>
      </c>
      <c r="BI423" s="151">
        <f t="shared" si="128"/>
        <v>0</v>
      </c>
      <c r="BJ423" s="14" t="s">
        <v>147</v>
      </c>
      <c r="BK423" s="151">
        <f t="shared" si="129"/>
        <v>0</v>
      </c>
      <c r="BL423" s="14" t="s">
        <v>200</v>
      </c>
      <c r="BM423" s="150" t="s">
        <v>1606</v>
      </c>
    </row>
    <row r="424" spans="1:65" s="2" customFormat="1" ht="31.5" customHeight="1" x14ac:dyDescent="0.2">
      <c r="A424" s="29"/>
      <c r="B424" s="142"/>
      <c r="C424" s="178" t="s">
        <v>1146</v>
      </c>
      <c r="D424" s="178" t="s">
        <v>268</v>
      </c>
      <c r="E424" s="179" t="s">
        <v>1607</v>
      </c>
      <c r="F424" s="180" t="s">
        <v>2097</v>
      </c>
      <c r="G424" s="181" t="s">
        <v>847</v>
      </c>
      <c r="H424" s="182">
        <v>22</v>
      </c>
      <c r="I424" s="152"/>
      <c r="J424" s="153">
        <f t="shared" si="120"/>
        <v>0</v>
      </c>
      <c r="K424" s="154"/>
      <c r="L424" s="155"/>
      <c r="M424" s="156" t="s">
        <v>1</v>
      </c>
      <c r="N424" s="157" t="s">
        <v>40</v>
      </c>
      <c r="O424" s="55"/>
      <c r="P424" s="148">
        <f t="shared" si="121"/>
        <v>0</v>
      </c>
      <c r="Q424" s="148">
        <v>0</v>
      </c>
      <c r="R424" s="148">
        <f t="shared" si="122"/>
        <v>0</v>
      </c>
      <c r="S424" s="148">
        <v>0</v>
      </c>
      <c r="T424" s="149">
        <f t="shared" si="123"/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50" t="s">
        <v>263</v>
      </c>
      <c r="AT424" s="150" t="s">
        <v>268</v>
      </c>
      <c r="AU424" s="150" t="s">
        <v>147</v>
      </c>
      <c r="AY424" s="14" t="s">
        <v>140</v>
      </c>
      <c r="BE424" s="151">
        <f t="shared" si="124"/>
        <v>0</v>
      </c>
      <c r="BF424" s="151">
        <f t="shared" si="125"/>
        <v>0</v>
      </c>
      <c r="BG424" s="151">
        <f t="shared" si="126"/>
        <v>0</v>
      </c>
      <c r="BH424" s="151">
        <f t="shared" si="127"/>
        <v>0</v>
      </c>
      <c r="BI424" s="151">
        <f t="shared" si="128"/>
        <v>0</v>
      </c>
      <c r="BJ424" s="14" t="s">
        <v>147</v>
      </c>
      <c r="BK424" s="151">
        <f t="shared" si="129"/>
        <v>0</v>
      </c>
      <c r="BL424" s="14" t="s">
        <v>200</v>
      </c>
      <c r="BM424" s="150" t="s">
        <v>1608</v>
      </c>
    </row>
    <row r="425" spans="1:65" s="2" customFormat="1" ht="14.45" customHeight="1" x14ac:dyDescent="0.2">
      <c r="A425" s="29"/>
      <c r="B425" s="142"/>
      <c r="C425" s="173" t="s">
        <v>1150</v>
      </c>
      <c r="D425" s="173" t="s">
        <v>143</v>
      </c>
      <c r="E425" s="174" t="s">
        <v>1609</v>
      </c>
      <c r="F425" s="175" t="s">
        <v>872</v>
      </c>
      <c r="G425" s="176" t="s">
        <v>847</v>
      </c>
      <c r="H425" s="177">
        <v>6</v>
      </c>
      <c r="I425" s="143"/>
      <c r="J425" s="144">
        <f t="shared" si="120"/>
        <v>0</v>
      </c>
      <c r="K425" s="145"/>
      <c r="L425" s="30"/>
      <c r="M425" s="146" t="s">
        <v>1</v>
      </c>
      <c r="N425" s="147" t="s">
        <v>40</v>
      </c>
      <c r="O425" s="55"/>
      <c r="P425" s="148">
        <f t="shared" si="121"/>
        <v>0</v>
      </c>
      <c r="Q425" s="148">
        <v>0</v>
      </c>
      <c r="R425" s="148">
        <f t="shared" si="122"/>
        <v>0</v>
      </c>
      <c r="S425" s="148">
        <v>0</v>
      </c>
      <c r="T425" s="149">
        <f t="shared" si="123"/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50" t="s">
        <v>200</v>
      </c>
      <c r="AT425" s="150" t="s">
        <v>143</v>
      </c>
      <c r="AU425" s="150" t="s">
        <v>147</v>
      </c>
      <c r="AY425" s="14" t="s">
        <v>140</v>
      </c>
      <c r="BE425" s="151">
        <f t="shared" si="124"/>
        <v>0</v>
      </c>
      <c r="BF425" s="151">
        <f t="shared" si="125"/>
        <v>0</v>
      </c>
      <c r="BG425" s="151">
        <f t="shared" si="126"/>
        <v>0</v>
      </c>
      <c r="BH425" s="151">
        <f t="shared" si="127"/>
        <v>0</v>
      </c>
      <c r="BI425" s="151">
        <f t="shared" si="128"/>
        <v>0</v>
      </c>
      <c r="BJ425" s="14" t="s">
        <v>147</v>
      </c>
      <c r="BK425" s="151">
        <f t="shared" si="129"/>
        <v>0</v>
      </c>
      <c r="BL425" s="14" t="s">
        <v>200</v>
      </c>
      <c r="BM425" s="150" t="s">
        <v>1610</v>
      </c>
    </row>
    <row r="426" spans="1:65" s="2" customFormat="1" ht="14.45" customHeight="1" x14ac:dyDescent="0.2">
      <c r="A426" s="29"/>
      <c r="B426" s="142"/>
      <c r="C426" s="173" t="s">
        <v>1153</v>
      </c>
      <c r="D426" s="173" t="s">
        <v>143</v>
      </c>
      <c r="E426" s="174" t="s">
        <v>1611</v>
      </c>
      <c r="F426" s="175" t="s">
        <v>876</v>
      </c>
      <c r="G426" s="176" t="s">
        <v>743</v>
      </c>
      <c r="H426" s="177">
        <v>10</v>
      </c>
      <c r="I426" s="143"/>
      <c r="J426" s="144">
        <f t="shared" si="120"/>
        <v>0</v>
      </c>
      <c r="K426" s="145"/>
      <c r="L426" s="30"/>
      <c r="M426" s="146" t="s">
        <v>1</v>
      </c>
      <c r="N426" s="147" t="s">
        <v>40</v>
      </c>
      <c r="O426" s="55"/>
      <c r="P426" s="148">
        <f t="shared" si="121"/>
        <v>0</v>
      </c>
      <c r="Q426" s="148">
        <v>0</v>
      </c>
      <c r="R426" s="148">
        <f t="shared" si="122"/>
        <v>0</v>
      </c>
      <c r="S426" s="148">
        <v>0</v>
      </c>
      <c r="T426" s="149">
        <f t="shared" si="123"/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50" t="s">
        <v>200</v>
      </c>
      <c r="AT426" s="150" t="s">
        <v>143</v>
      </c>
      <c r="AU426" s="150" t="s">
        <v>147</v>
      </c>
      <c r="AY426" s="14" t="s">
        <v>140</v>
      </c>
      <c r="BE426" s="151">
        <f t="shared" si="124"/>
        <v>0</v>
      </c>
      <c r="BF426" s="151">
        <f t="shared" si="125"/>
        <v>0</v>
      </c>
      <c r="BG426" s="151">
        <f t="shared" si="126"/>
        <v>0</v>
      </c>
      <c r="BH426" s="151">
        <f t="shared" si="127"/>
        <v>0</v>
      </c>
      <c r="BI426" s="151">
        <f t="shared" si="128"/>
        <v>0</v>
      </c>
      <c r="BJ426" s="14" t="s">
        <v>147</v>
      </c>
      <c r="BK426" s="151">
        <f t="shared" si="129"/>
        <v>0</v>
      </c>
      <c r="BL426" s="14" t="s">
        <v>200</v>
      </c>
      <c r="BM426" s="150" t="s">
        <v>1612</v>
      </c>
    </row>
    <row r="427" spans="1:65" s="2" customFormat="1" ht="24.2" customHeight="1" x14ac:dyDescent="0.2">
      <c r="A427" s="29"/>
      <c r="B427" s="142"/>
      <c r="C427" s="173" t="s">
        <v>1157</v>
      </c>
      <c r="D427" s="173" t="s">
        <v>143</v>
      </c>
      <c r="E427" s="174" t="s">
        <v>1613</v>
      </c>
      <c r="F427" s="175" t="s">
        <v>880</v>
      </c>
      <c r="G427" s="176" t="s">
        <v>151</v>
      </c>
      <c r="H427" s="177">
        <v>1.2E-2</v>
      </c>
      <c r="I427" s="143"/>
      <c r="J427" s="144">
        <f t="shared" si="120"/>
        <v>0</v>
      </c>
      <c r="K427" s="145"/>
      <c r="L427" s="30"/>
      <c r="M427" s="146" t="s">
        <v>1</v>
      </c>
      <c r="N427" s="147" t="s">
        <v>40</v>
      </c>
      <c r="O427" s="55"/>
      <c r="P427" s="148">
        <f t="shared" si="121"/>
        <v>0</v>
      </c>
      <c r="Q427" s="148">
        <v>0</v>
      </c>
      <c r="R427" s="148">
        <f t="shared" si="122"/>
        <v>0</v>
      </c>
      <c r="S427" s="148">
        <v>0</v>
      </c>
      <c r="T427" s="149">
        <f t="shared" si="123"/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50" t="s">
        <v>200</v>
      </c>
      <c r="AT427" s="150" t="s">
        <v>143</v>
      </c>
      <c r="AU427" s="150" t="s">
        <v>147</v>
      </c>
      <c r="AY427" s="14" t="s">
        <v>140</v>
      </c>
      <c r="BE427" s="151">
        <f t="shared" si="124"/>
        <v>0</v>
      </c>
      <c r="BF427" s="151">
        <f t="shared" si="125"/>
        <v>0</v>
      </c>
      <c r="BG427" s="151">
        <f t="shared" si="126"/>
        <v>0</v>
      </c>
      <c r="BH427" s="151">
        <f t="shared" si="127"/>
        <v>0</v>
      </c>
      <c r="BI427" s="151">
        <f t="shared" si="128"/>
        <v>0</v>
      </c>
      <c r="BJ427" s="14" t="s">
        <v>147</v>
      </c>
      <c r="BK427" s="151">
        <f t="shared" si="129"/>
        <v>0</v>
      </c>
      <c r="BL427" s="14" t="s">
        <v>200</v>
      </c>
      <c r="BM427" s="150" t="s">
        <v>1614</v>
      </c>
    </row>
    <row r="428" spans="1:65" s="12" customFormat="1" ht="22.9" customHeight="1" x14ac:dyDescent="0.2">
      <c r="B428" s="130"/>
      <c r="C428" s="183"/>
      <c r="D428" s="184" t="s">
        <v>73</v>
      </c>
      <c r="E428" s="185" t="s">
        <v>882</v>
      </c>
      <c r="F428" s="185" t="s">
        <v>883</v>
      </c>
      <c r="G428" s="183"/>
      <c r="H428" s="183"/>
      <c r="I428" s="133"/>
      <c r="J428" s="141">
        <f>BK428</f>
        <v>0</v>
      </c>
      <c r="L428" s="130"/>
      <c r="M428" s="134"/>
      <c r="N428" s="135"/>
      <c r="O428" s="135"/>
      <c r="P428" s="136">
        <f>SUM(P429:P444)</f>
        <v>0</v>
      </c>
      <c r="Q428" s="135"/>
      <c r="R428" s="136">
        <f>SUM(R429:R444)</f>
        <v>0</v>
      </c>
      <c r="S428" s="135"/>
      <c r="T428" s="137">
        <f>SUM(T429:T444)</f>
        <v>0</v>
      </c>
      <c r="AR428" s="131" t="s">
        <v>147</v>
      </c>
      <c r="AT428" s="138" t="s">
        <v>73</v>
      </c>
      <c r="AU428" s="138" t="s">
        <v>80</v>
      </c>
      <c r="AY428" s="131" t="s">
        <v>140</v>
      </c>
      <c r="BK428" s="139">
        <f>SUM(BK429:BK444)</f>
        <v>0</v>
      </c>
    </row>
    <row r="429" spans="1:65" s="2" customFormat="1" ht="24.2" customHeight="1" x14ac:dyDescent="0.2">
      <c r="A429" s="29"/>
      <c r="B429" s="142"/>
      <c r="C429" s="173" t="s">
        <v>1164</v>
      </c>
      <c r="D429" s="173" t="s">
        <v>143</v>
      </c>
      <c r="E429" s="174" t="s">
        <v>1615</v>
      </c>
      <c r="F429" s="175" t="s">
        <v>886</v>
      </c>
      <c r="G429" s="176" t="s">
        <v>847</v>
      </c>
      <c r="H429" s="177">
        <v>22</v>
      </c>
      <c r="I429" s="143"/>
      <c r="J429" s="144">
        <f t="shared" ref="J429:J444" si="130">ROUND(I429*H429,2)</f>
        <v>0</v>
      </c>
      <c r="K429" s="145"/>
      <c r="L429" s="30"/>
      <c r="M429" s="146" t="s">
        <v>1</v>
      </c>
      <c r="N429" s="147" t="s">
        <v>40</v>
      </c>
      <c r="O429" s="55"/>
      <c r="P429" s="148">
        <f t="shared" ref="P429:P444" si="131">O429*H429</f>
        <v>0</v>
      </c>
      <c r="Q429" s="148">
        <v>0</v>
      </c>
      <c r="R429" s="148">
        <f t="shared" ref="R429:R444" si="132">Q429*H429</f>
        <v>0</v>
      </c>
      <c r="S429" s="148">
        <v>0</v>
      </c>
      <c r="T429" s="149">
        <f t="shared" ref="T429:T444" si="133">S429*H429</f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50" t="s">
        <v>200</v>
      </c>
      <c r="AT429" s="150" t="s">
        <v>143</v>
      </c>
      <c r="AU429" s="150" t="s">
        <v>147</v>
      </c>
      <c r="AY429" s="14" t="s">
        <v>140</v>
      </c>
      <c r="BE429" s="151">
        <f t="shared" ref="BE429:BE444" si="134">IF(N429="základná",J429,0)</f>
        <v>0</v>
      </c>
      <c r="BF429" s="151">
        <f t="shared" ref="BF429:BF444" si="135">IF(N429="znížená",J429,0)</f>
        <v>0</v>
      </c>
      <c r="BG429" s="151">
        <f t="shared" ref="BG429:BG444" si="136">IF(N429="zákl. prenesená",J429,0)</f>
        <v>0</v>
      </c>
      <c r="BH429" s="151">
        <f t="shared" ref="BH429:BH444" si="137">IF(N429="zníž. prenesená",J429,0)</f>
        <v>0</v>
      </c>
      <c r="BI429" s="151">
        <f t="shared" ref="BI429:BI444" si="138">IF(N429="nulová",J429,0)</f>
        <v>0</v>
      </c>
      <c r="BJ429" s="14" t="s">
        <v>147</v>
      </c>
      <c r="BK429" s="151">
        <f t="shared" ref="BK429:BK444" si="139">ROUND(I429*H429,2)</f>
        <v>0</v>
      </c>
      <c r="BL429" s="14" t="s">
        <v>200</v>
      </c>
      <c r="BM429" s="150" t="s">
        <v>1616</v>
      </c>
    </row>
    <row r="430" spans="1:65" s="2" customFormat="1" ht="24" customHeight="1" x14ac:dyDescent="0.2">
      <c r="A430" s="29"/>
      <c r="B430" s="142"/>
      <c r="C430" s="173" t="s">
        <v>1168</v>
      </c>
      <c r="D430" s="173" t="s">
        <v>143</v>
      </c>
      <c r="E430" s="174" t="s">
        <v>1617</v>
      </c>
      <c r="F430" s="175" t="s">
        <v>890</v>
      </c>
      <c r="G430" s="176" t="s">
        <v>155</v>
      </c>
      <c r="H430" s="177">
        <v>26.5</v>
      </c>
      <c r="I430" s="143"/>
      <c r="J430" s="144">
        <f t="shared" si="130"/>
        <v>0</v>
      </c>
      <c r="K430" s="145"/>
      <c r="L430" s="30"/>
      <c r="M430" s="146" t="s">
        <v>1</v>
      </c>
      <c r="N430" s="147" t="s">
        <v>40</v>
      </c>
      <c r="O430" s="55"/>
      <c r="P430" s="148">
        <f t="shared" si="131"/>
        <v>0</v>
      </c>
      <c r="Q430" s="148">
        <v>0</v>
      </c>
      <c r="R430" s="148">
        <f t="shared" si="132"/>
        <v>0</v>
      </c>
      <c r="S430" s="148">
        <v>0</v>
      </c>
      <c r="T430" s="149">
        <f t="shared" si="133"/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50" t="s">
        <v>200</v>
      </c>
      <c r="AT430" s="150" t="s">
        <v>143</v>
      </c>
      <c r="AU430" s="150" t="s">
        <v>147</v>
      </c>
      <c r="AY430" s="14" t="s">
        <v>140</v>
      </c>
      <c r="BE430" s="151">
        <f t="shared" si="134"/>
        <v>0</v>
      </c>
      <c r="BF430" s="151">
        <f t="shared" si="135"/>
        <v>0</v>
      </c>
      <c r="BG430" s="151">
        <f t="shared" si="136"/>
        <v>0</v>
      </c>
      <c r="BH430" s="151">
        <f t="shared" si="137"/>
        <v>0</v>
      </c>
      <c r="BI430" s="151">
        <f t="shared" si="138"/>
        <v>0</v>
      </c>
      <c r="BJ430" s="14" t="s">
        <v>147</v>
      </c>
      <c r="BK430" s="151">
        <f t="shared" si="139"/>
        <v>0</v>
      </c>
      <c r="BL430" s="14" t="s">
        <v>200</v>
      </c>
      <c r="BM430" s="150" t="s">
        <v>1618</v>
      </c>
    </row>
    <row r="431" spans="1:65" s="2" customFormat="1" ht="14.45" customHeight="1" x14ac:dyDescent="0.2">
      <c r="A431" s="29"/>
      <c r="B431" s="142"/>
      <c r="C431" s="173" t="s">
        <v>1172</v>
      </c>
      <c r="D431" s="173" t="s">
        <v>143</v>
      </c>
      <c r="E431" s="174" t="s">
        <v>1619</v>
      </c>
      <c r="F431" s="175" t="s">
        <v>894</v>
      </c>
      <c r="G431" s="176" t="s">
        <v>847</v>
      </c>
      <c r="H431" s="177">
        <v>22</v>
      </c>
      <c r="I431" s="143"/>
      <c r="J431" s="144">
        <f t="shared" si="130"/>
        <v>0</v>
      </c>
      <c r="K431" s="145"/>
      <c r="L431" s="30"/>
      <c r="M431" s="146" t="s">
        <v>1</v>
      </c>
      <c r="N431" s="147" t="s">
        <v>40</v>
      </c>
      <c r="O431" s="55"/>
      <c r="P431" s="148">
        <f t="shared" si="131"/>
        <v>0</v>
      </c>
      <c r="Q431" s="148">
        <v>0</v>
      </c>
      <c r="R431" s="148">
        <f t="shared" si="132"/>
        <v>0</v>
      </c>
      <c r="S431" s="148">
        <v>0</v>
      </c>
      <c r="T431" s="149">
        <f t="shared" si="133"/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50" t="s">
        <v>200</v>
      </c>
      <c r="AT431" s="150" t="s">
        <v>143</v>
      </c>
      <c r="AU431" s="150" t="s">
        <v>147</v>
      </c>
      <c r="AY431" s="14" t="s">
        <v>140</v>
      </c>
      <c r="BE431" s="151">
        <f t="shared" si="134"/>
        <v>0</v>
      </c>
      <c r="BF431" s="151">
        <f t="shared" si="135"/>
        <v>0</v>
      </c>
      <c r="BG431" s="151">
        <f t="shared" si="136"/>
        <v>0</v>
      </c>
      <c r="BH431" s="151">
        <f t="shared" si="137"/>
        <v>0</v>
      </c>
      <c r="BI431" s="151">
        <f t="shared" si="138"/>
        <v>0</v>
      </c>
      <c r="BJ431" s="14" t="s">
        <v>147</v>
      </c>
      <c r="BK431" s="151">
        <f t="shared" si="139"/>
        <v>0</v>
      </c>
      <c r="BL431" s="14" t="s">
        <v>200</v>
      </c>
      <c r="BM431" s="150" t="s">
        <v>1620</v>
      </c>
    </row>
    <row r="432" spans="1:65" s="2" customFormat="1" ht="14.45" customHeight="1" x14ac:dyDescent="0.2">
      <c r="A432" s="29"/>
      <c r="B432" s="142"/>
      <c r="C432" s="178" t="s">
        <v>1176</v>
      </c>
      <c r="D432" s="178" t="s">
        <v>268</v>
      </c>
      <c r="E432" s="179" t="s">
        <v>1621</v>
      </c>
      <c r="F432" s="180" t="s">
        <v>898</v>
      </c>
      <c r="G432" s="181" t="s">
        <v>847</v>
      </c>
      <c r="H432" s="182">
        <v>22</v>
      </c>
      <c r="I432" s="152"/>
      <c r="J432" s="153">
        <f t="shared" si="130"/>
        <v>0</v>
      </c>
      <c r="K432" s="154"/>
      <c r="L432" s="155"/>
      <c r="M432" s="156" t="s">
        <v>1</v>
      </c>
      <c r="N432" s="157" t="s">
        <v>40</v>
      </c>
      <c r="O432" s="55"/>
      <c r="P432" s="148">
        <f t="shared" si="131"/>
        <v>0</v>
      </c>
      <c r="Q432" s="148">
        <v>0</v>
      </c>
      <c r="R432" s="148">
        <f t="shared" si="132"/>
        <v>0</v>
      </c>
      <c r="S432" s="148">
        <v>0</v>
      </c>
      <c r="T432" s="149">
        <f t="shared" si="133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50" t="s">
        <v>263</v>
      </c>
      <c r="AT432" s="150" t="s">
        <v>268</v>
      </c>
      <c r="AU432" s="150" t="s">
        <v>147</v>
      </c>
      <c r="AY432" s="14" t="s">
        <v>140</v>
      </c>
      <c r="BE432" s="151">
        <f t="shared" si="134"/>
        <v>0</v>
      </c>
      <c r="BF432" s="151">
        <f t="shared" si="135"/>
        <v>0</v>
      </c>
      <c r="BG432" s="151">
        <f t="shared" si="136"/>
        <v>0</v>
      </c>
      <c r="BH432" s="151">
        <f t="shared" si="137"/>
        <v>0</v>
      </c>
      <c r="BI432" s="151">
        <f t="shared" si="138"/>
        <v>0</v>
      </c>
      <c r="BJ432" s="14" t="s">
        <v>147</v>
      </c>
      <c r="BK432" s="151">
        <f t="shared" si="139"/>
        <v>0</v>
      </c>
      <c r="BL432" s="14" t="s">
        <v>200</v>
      </c>
      <c r="BM432" s="150" t="s">
        <v>1622</v>
      </c>
    </row>
    <row r="433" spans="1:65" s="2" customFormat="1" ht="14.45" customHeight="1" x14ac:dyDescent="0.2">
      <c r="A433" s="29"/>
      <c r="B433" s="142"/>
      <c r="C433" s="178" t="s">
        <v>1180</v>
      </c>
      <c r="D433" s="178" t="s">
        <v>268</v>
      </c>
      <c r="E433" s="179" t="s">
        <v>1623</v>
      </c>
      <c r="F433" s="180" t="s">
        <v>2098</v>
      </c>
      <c r="G433" s="181" t="s">
        <v>847</v>
      </c>
      <c r="H433" s="182">
        <v>44</v>
      </c>
      <c r="I433" s="152"/>
      <c r="J433" s="153">
        <f t="shared" si="130"/>
        <v>0</v>
      </c>
      <c r="K433" s="154"/>
      <c r="L433" s="155"/>
      <c r="M433" s="156" t="s">
        <v>1</v>
      </c>
      <c r="N433" s="157" t="s">
        <v>40</v>
      </c>
      <c r="O433" s="55"/>
      <c r="P433" s="148">
        <f t="shared" si="131"/>
        <v>0</v>
      </c>
      <c r="Q433" s="148">
        <v>0</v>
      </c>
      <c r="R433" s="148">
        <f t="shared" si="132"/>
        <v>0</v>
      </c>
      <c r="S433" s="148">
        <v>0</v>
      </c>
      <c r="T433" s="149">
        <f t="shared" si="133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50" t="s">
        <v>263</v>
      </c>
      <c r="AT433" s="150" t="s">
        <v>268</v>
      </c>
      <c r="AU433" s="150" t="s">
        <v>147</v>
      </c>
      <c r="AY433" s="14" t="s">
        <v>140</v>
      </c>
      <c r="BE433" s="151">
        <f t="shared" si="134"/>
        <v>0</v>
      </c>
      <c r="BF433" s="151">
        <f t="shared" si="135"/>
        <v>0</v>
      </c>
      <c r="BG433" s="151">
        <f t="shared" si="136"/>
        <v>0</v>
      </c>
      <c r="BH433" s="151">
        <f t="shared" si="137"/>
        <v>0</v>
      </c>
      <c r="BI433" s="151">
        <f t="shared" si="138"/>
        <v>0</v>
      </c>
      <c r="BJ433" s="14" t="s">
        <v>147</v>
      </c>
      <c r="BK433" s="151">
        <f t="shared" si="139"/>
        <v>0</v>
      </c>
      <c r="BL433" s="14" t="s">
        <v>200</v>
      </c>
      <c r="BM433" s="150" t="s">
        <v>1624</v>
      </c>
    </row>
    <row r="434" spans="1:65" s="2" customFormat="1" ht="25.5" customHeight="1" x14ac:dyDescent="0.2">
      <c r="A434" s="29"/>
      <c r="B434" s="142"/>
      <c r="C434" s="173" t="s">
        <v>1184</v>
      </c>
      <c r="D434" s="173" t="s">
        <v>143</v>
      </c>
      <c r="E434" s="174" t="s">
        <v>1625</v>
      </c>
      <c r="F434" s="175" t="s">
        <v>1626</v>
      </c>
      <c r="G434" s="176" t="s">
        <v>847</v>
      </c>
      <c r="H434" s="177">
        <v>3</v>
      </c>
      <c r="I434" s="143"/>
      <c r="J434" s="144">
        <f t="shared" si="130"/>
        <v>0</v>
      </c>
      <c r="K434" s="145"/>
      <c r="L434" s="30"/>
      <c r="M434" s="146" t="s">
        <v>1</v>
      </c>
      <c r="N434" s="147" t="s">
        <v>40</v>
      </c>
      <c r="O434" s="55"/>
      <c r="P434" s="148">
        <f t="shared" si="131"/>
        <v>0</v>
      </c>
      <c r="Q434" s="148">
        <v>0</v>
      </c>
      <c r="R434" s="148">
        <f t="shared" si="132"/>
        <v>0</v>
      </c>
      <c r="S434" s="148">
        <v>0</v>
      </c>
      <c r="T434" s="149">
        <f t="shared" si="133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50" t="s">
        <v>200</v>
      </c>
      <c r="AT434" s="150" t="s">
        <v>143</v>
      </c>
      <c r="AU434" s="150" t="s">
        <v>147</v>
      </c>
      <c r="AY434" s="14" t="s">
        <v>140</v>
      </c>
      <c r="BE434" s="151">
        <f t="shared" si="134"/>
        <v>0</v>
      </c>
      <c r="BF434" s="151">
        <f t="shared" si="135"/>
        <v>0</v>
      </c>
      <c r="BG434" s="151">
        <f t="shared" si="136"/>
        <v>0</v>
      </c>
      <c r="BH434" s="151">
        <f t="shared" si="137"/>
        <v>0</v>
      </c>
      <c r="BI434" s="151">
        <f t="shared" si="138"/>
        <v>0</v>
      </c>
      <c r="BJ434" s="14" t="s">
        <v>147</v>
      </c>
      <c r="BK434" s="151">
        <f t="shared" si="139"/>
        <v>0</v>
      </c>
      <c r="BL434" s="14" t="s">
        <v>200</v>
      </c>
      <c r="BM434" s="150" t="s">
        <v>1627</v>
      </c>
    </row>
    <row r="435" spans="1:65" s="2" customFormat="1" ht="32.65" customHeight="1" x14ac:dyDescent="0.2">
      <c r="A435" s="29"/>
      <c r="B435" s="142"/>
      <c r="C435" s="173" t="s">
        <v>1188</v>
      </c>
      <c r="D435" s="173" t="s">
        <v>143</v>
      </c>
      <c r="E435" s="174" t="s">
        <v>1628</v>
      </c>
      <c r="F435" s="175" t="s">
        <v>2099</v>
      </c>
      <c r="G435" s="176" t="s">
        <v>847</v>
      </c>
      <c r="H435" s="177">
        <v>2</v>
      </c>
      <c r="I435" s="143"/>
      <c r="J435" s="144">
        <f t="shared" si="130"/>
        <v>0</v>
      </c>
      <c r="K435" s="145"/>
      <c r="L435" s="30"/>
      <c r="M435" s="146" t="s">
        <v>1</v>
      </c>
      <c r="N435" s="147" t="s">
        <v>40</v>
      </c>
      <c r="O435" s="55"/>
      <c r="P435" s="148">
        <f t="shared" si="131"/>
        <v>0</v>
      </c>
      <c r="Q435" s="148">
        <v>0</v>
      </c>
      <c r="R435" s="148">
        <f t="shared" si="132"/>
        <v>0</v>
      </c>
      <c r="S435" s="148">
        <v>0</v>
      </c>
      <c r="T435" s="149">
        <f t="shared" si="133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50" t="s">
        <v>200</v>
      </c>
      <c r="AT435" s="150" t="s">
        <v>143</v>
      </c>
      <c r="AU435" s="150" t="s">
        <v>147</v>
      </c>
      <c r="AY435" s="14" t="s">
        <v>140</v>
      </c>
      <c r="BE435" s="151">
        <f t="shared" si="134"/>
        <v>0</v>
      </c>
      <c r="BF435" s="151">
        <f t="shared" si="135"/>
        <v>0</v>
      </c>
      <c r="BG435" s="151">
        <f t="shared" si="136"/>
        <v>0</v>
      </c>
      <c r="BH435" s="151">
        <f t="shared" si="137"/>
        <v>0</v>
      </c>
      <c r="BI435" s="151">
        <f t="shared" si="138"/>
        <v>0</v>
      </c>
      <c r="BJ435" s="14" t="s">
        <v>147</v>
      </c>
      <c r="BK435" s="151">
        <f t="shared" si="139"/>
        <v>0</v>
      </c>
      <c r="BL435" s="14" t="s">
        <v>200</v>
      </c>
      <c r="BM435" s="150" t="s">
        <v>1629</v>
      </c>
    </row>
    <row r="436" spans="1:65" s="2" customFormat="1" ht="36.950000000000003" customHeight="1" x14ac:dyDescent="0.2">
      <c r="A436" s="29"/>
      <c r="B436" s="142"/>
      <c r="C436" s="173" t="s">
        <v>1192</v>
      </c>
      <c r="D436" s="173" t="s">
        <v>143</v>
      </c>
      <c r="E436" s="174" t="s">
        <v>1630</v>
      </c>
      <c r="F436" s="175" t="s">
        <v>2100</v>
      </c>
      <c r="G436" s="176" t="s">
        <v>847</v>
      </c>
      <c r="H436" s="177">
        <v>1</v>
      </c>
      <c r="I436" s="143"/>
      <c r="J436" s="144">
        <f t="shared" si="130"/>
        <v>0</v>
      </c>
      <c r="K436" s="145"/>
      <c r="L436" s="30"/>
      <c r="M436" s="146" t="s">
        <v>1</v>
      </c>
      <c r="N436" s="147" t="s">
        <v>40</v>
      </c>
      <c r="O436" s="55"/>
      <c r="P436" s="148">
        <f t="shared" si="131"/>
        <v>0</v>
      </c>
      <c r="Q436" s="148">
        <v>0</v>
      </c>
      <c r="R436" s="148">
        <f t="shared" si="132"/>
        <v>0</v>
      </c>
      <c r="S436" s="148">
        <v>0</v>
      </c>
      <c r="T436" s="149">
        <f t="shared" si="133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50" t="s">
        <v>200</v>
      </c>
      <c r="AT436" s="150" t="s">
        <v>143</v>
      </c>
      <c r="AU436" s="150" t="s">
        <v>147</v>
      </c>
      <c r="AY436" s="14" t="s">
        <v>140</v>
      </c>
      <c r="BE436" s="151">
        <f t="shared" si="134"/>
        <v>0</v>
      </c>
      <c r="BF436" s="151">
        <f t="shared" si="135"/>
        <v>0</v>
      </c>
      <c r="BG436" s="151">
        <f t="shared" si="136"/>
        <v>0</v>
      </c>
      <c r="BH436" s="151">
        <f t="shared" si="137"/>
        <v>0</v>
      </c>
      <c r="BI436" s="151">
        <f t="shared" si="138"/>
        <v>0</v>
      </c>
      <c r="BJ436" s="14" t="s">
        <v>147</v>
      </c>
      <c r="BK436" s="151">
        <f t="shared" si="139"/>
        <v>0</v>
      </c>
      <c r="BL436" s="14" t="s">
        <v>200</v>
      </c>
      <c r="BM436" s="150" t="s">
        <v>1631</v>
      </c>
    </row>
    <row r="437" spans="1:65" s="2" customFormat="1" ht="24.2" customHeight="1" x14ac:dyDescent="0.2">
      <c r="A437" s="29"/>
      <c r="B437" s="142"/>
      <c r="C437" s="178" t="s">
        <v>1196</v>
      </c>
      <c r="D437" s="178" t="s">
        <v>268</v>
      </c>
      <c r="E437" s="179" t="s">
        <v>1632</v>
      </c>
      <c r="F437" s="180" t="s">
        <v>2101</v>
      </c>
      <c r="G437" s="181" t="s">
        <v>847</v>
      </c>
      <c r="H437" s="182">
        <v>2</v>
      </c>
      <c r="I437" s="152"/>
      <c r="J437" s="153">
        <f t="shared" si="130"/>
        <v>0</v>
      </c>
      <c r="K437" s="154"/>
      <c r="L437" s="155"/>
      <c r="M437" s="156" t="s">
        <v>1</v>
      </c>
      <c r="N437" s="157" t="s">
        <v>40</v>
      </c>
      <c r="O437" s="55"/>
      <c r="P437" s="148">
        <f t="shared" si="131"/>
        <v>0</v>
      </c>
      <c r="Q437" s="148">
        <v>0</v>
      </c>
      <c r="R437" s="148">
        <f t="shared" si="132"/>
        <v>0</v>
      </c>
      <c r="S437" s="148">
        <v>0</v>
      </c>
      <c r="T437" s="149">
        <f t="shared" si="133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50" t="s">
        <v>263</v>
      </c>
      <c r="AT437" s="150" t="s">
        <v>268</v>
      </c>
      <c r="AU437" s="150" t="s">
        <v>147</v>
      </c>
      <c r="AY437" s="14" t="s">
        <v>140</v>
      </c>
      <c r="BE437" s="151">
        <f t="shared" si="134"/>
        <v>0</v>
      </c>
      <c r="BF437" s="151">
        <f t="shared" si="135"/>
        <v>0</v>
      </c>
      <c r="BG437" s="151">
        <f t="shared" si="136"/>
        <v>0</v>
      </c>
      <c r="BH437" s="151">
        <f t="shared" si="137"/>
        <v>0</v>
      </c>
      <c r="BI437" s="151">
        <f t="shared" si="138"/>
        <v>0</v>
      </c>
      <c r="BJ437" s="14" t="s">
        <v>147</v>
      </c>
      <c r="BK437" s="151">
        <f t="shared" si="139"/>
        <v>0</v>
      </c>
      <c r="BL437" s="14" t="s">
        <v>200</v>
      </c>
      <c r="BM437" s="150" t="s">
        <v>1633</v>
      </c>
    </row>
    <row r="438" spans="1:65" s="2" customFormat="1" ht="24.2" customHeight="1" x14ac:dyDescent="0.2">
      <c r="A438" s="29"/>
      <c r="B438" s="142"/>
      <c r="C438" s="178" t="s">
        <v>1200</v>
      </c>
      <c r="D438" s="178" t="s">
        <v>268</v>
      </c>
      <c r="E438" s="179" t="s">
        <v>1634</v>
      </c>
      <c r="F438" s="180" t="s">
        <v>2102</v>
      </c>
      <c r="G438" s="181" t="s">
        <v>847</v>
      </c>
      <c r="H438" s="182">
        <v>1</v>
      </c>
      <c r="I438" s="152"/>
      <c r="J438" s="153">
        <f t="shared" si="130"/>
        <v>0</v>
      </c>
      <c r="K438" s="154"/>
      <c r="L438" s="155"/>
      <c r="M438" s="156" t="s">
        <v>1</v>
      </c>
      <c r="N438" s="157" t="s">
        <v>40</v>
      </c>
      <c r="O438" s="55"/>
      <c r="P438" s="148">
        <f t="shared" si="131"/>
        <v>0</v>
      </c>
      <c r="Q438" s="148">
        <v>0</v>
      </c>
      <c r="R438" s="148">
        <f t="shared" si="132"/>
        <v>0</v>
      </c>
      <c r="S438" s="148">
        <v>0</v>
      </c>
      <c r="T438" s="149">
        <f t="shared" si="133"/>
        <v>0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R438" s="150" t="s">
        <v>263</v>
      </c>
      <c r="AT438" s="150" t="s">
        <v>268</v>
      </c>
      <c r="AU438" s="150" t="s">
        <v>147</v>
      </c>
      <c r="AY438" s="14" t="s">
        <v>140</v>
      </c>
      <c r="BE438" s="151">
        <f t="shared" si="134"/>
        <v>0</v>
      </c>
      <c r="BF438" s="151">
        <f t="shared" si="135"/>
        <v>0</v>
      </c>
      <c r="BG438" s="151">
        <f t="shared" si="136"/>
        <v>0</v>
      </c>
      <c r="BH438" s="151">
        <f t="shared" si="137"/>
        <v>0</v>
      </c>
      <c r="BI438" s="151">
        <f t="shared" si="138"/>
        <v>0</v>
      </c>
      <c r="BJ438" s="14" t="s">
        <v>147</v>
      </c>
      <c r="BK438" s="151">
        <f t="shared" si="139"/>
        <v>0</v>
      </c>
      <c r="BL438" s="14" t="s">
        <v>200</v>
      </c>
      <c r="BM438" s="150" t="s">
        <v>1635</v>
      </c>
    </row>
    <row r="439" spans="1:65" s="2" customFormat="1" ht="28.5" customHeight="1" x14ac:dyDescent="0.2">
      <c r="A439" s="29"/>
      <c r="B439" s="142"/>
      <c r="C439" s="173" t="s">
        <v>1204</v>
      </c>
      <c r="D439" s="173" t="s">
        <v>143</v>
      </c>
      <c r="E439" s="174" t="s">
        <v>1636</v>
      </c>
      <c r="F439" s="175" t="s">
        <v>2103</v>
      </c>
      <c r="G439" s="176" t="s">
        <v>906</v>
      </c>
      <c r="H439" s="177">
        <v>19</v>
      </c>
      <c r="I439" s="143"/>
      <c r="J439" s="144">
        <f t="shared" si="130"/>
        <v>0</v>
      </c>
      <c r="K439" s="145"/>
      <c r="L439" s="30"/>
      <c r="M439" s="146" t="s">
        <v>1</v>
      </c>
      <c r="N439" s="147" t="s">
        <v>40</v>
      </c>
      <c r="O439" s="55"/>
      <c r="P439" s="148">
        <f t="shared" si="131"/>
        <v>0</v>
      </c>
      <c r="Q439" s="148">
        <v>0</v>
      </c>
      <c r="R439" s="148">
        <f t="shared" si="132"/>
        <v>0</v>
      </c>
      <c r="S439" s="148">
        <v>0</v>
      </c>
      <c r="T439" s="149">
        <f t="shared" si="133"/>
        <v>0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R439" s="150" t="s">
        <v>200</v>
      </c>
      <c r="AT439" s="150" t="s">
        <v>143</v>
      </c>
      <c r="AU439" s="150" t="s">
        <v>147</v>
      </c>
      <c r="AY439" s="14" t="s">
        <v>140</v>
      </c>
      <c r="BE439" s="151">
        <f t="shared" si="134"/>
        <v>0</v>
      </c>
      <c r="BF439" s="151">
        <f t="shared" si="135"/>
        <v>0</v>
      </c>
      <c r="BG439" s="151">
        <f t="shared" si="136"/>
        <v>0</v>
      </c>
      <c r="BH439" s="151">
        <f t="shared" si="137"/>
        <v>0</v>
      </c>
      <c r="BI439" s="151">
        <f t="shared" si="138"/>
        <v>0</v>
      </c>
      <c r="BJ439" s="14" t="s">
        <v>147</v>
      </c>
      <c r="BK439" s="151">
        <f t="shared" si="139"/>
        <v>0</v>
      </c>
      <c r="BL439" s="14" t="s">
        <v>200</v>
      </c>
      <c r="BM439" s="150" t="s">
        <v>1637</v>
      </c>
    </row>
    <row r="440" spans="1:65" s="2" customFormat="1" ht="14.45" customHeight="1" x14ac:dyDescent="0.2">
      <c r="A440" s="29"/>
      <c r="B440" s="142"/>
      <c r="C440" s="178" t="s">
        <v>1208</v>
      </c>
      <c r="D440" s="178" t="s">
        <v>268</v>
      </c>
      <c r="E440" s="179" t="s">
        <v>1638</v>
      </c>
      <c r="F440" s="180" t="s">
        <v>910</v>
      </c>
      <c r="G440" s="181" t="s">
        <v>847</v>
      </c>
      <c r="H440" s="182">
        <v>17</v>
      </c>
      <c r="I440" s="152"/>
      <c r="J440" s="153">
        <f t="shared" si="130"/>
        <v>0</v>
      </c>
      <c r="K440" s="154"/>
      <c r="L440" s="155"/>
      <c r="M440" s="156" t="s">
        <v>1</v>
      </c>
      <c r="N440" s="157" t="s">
        <v>40</v>
      </c>
      <c r="O440" s="55"/>
      <c r="P440" s="148">
        <f t="shared" si="131"/>
        <v>0</v>
      </c>
      <c r="Q440" s="148">
        <v>0</v>
      </c>
      <c r="R440" s="148">
        <f t="shared" si="132"/>
        <v>0</v>
      </c>
      <c r="S440" s="148">
        <v>0</v>
      </c>
      <c r="T440" s="149">
        <f t="shared" si="133"/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50" t="s">
        <v>263</v>
      </c>
      <c r="AT440" s="150" t="s">
        <v>268</v>
      </c>
      <c r="AU440" s="150" t="s">
        <v>147</v>
      </c>
      <c r="AY440" s="14" t="s">
        <v>140</v>
      </c>
      <c r="BE440" s="151">
        <f t="shared" si="134"/>
        <v>0</v>
      </c>
      <c r="BF440" s="151">
        <f t="shared" si="135"/>
        <v>0</v>
      </c>
      <c r="BG440" s="151">
        <f t="shared" si="136"/>
        <v>0</v>
      </c>
      <c r="BH440" s="151">
        <f t="shared" si="137"/>
        <v>0</v>
      </c>
      <c r="BI440" s="151">
        <f t="shared" si="138"/>
        <v>0</v>
      </c>
      <c r="BJ440" s="14" t="s">
        <v>147</v>
      </c>
      <c r="BK440" s="151">
        <f t="shared" si="139"/>
        <v>0</v>
      </c>
      <c r="BL440" s="14" t="s">
        <v>200</v>
      </c>
      <c r="BM440" s="150" t="s">
        <v>1639</v>
      </c>
    </row>
    <row r="441" spans="1:65" s="2" customFormat="1" ht="14.45" customHeight="1" x14ac:dyDescent="0.2">
      <c r="A441" s="29"/>
      <c r="B441" s="142"/>
      <c r="C441" s="178" t="s">
        <v>1212</v>
      </c>
      <c r="D441" s="178" t="s">
        <v>268</v>
      </c>
      <c r="E441" s="179" t="s">
        <v>1640</v>
      </c>
      <c r="F441" s="180" t="s">
        <v>914</v>
      </c>
      <c r="G441" s="181" t="s">
        <v>847</v>
      </c>
      <c r="H441" s="182">
        <v>1</v>
      </c>
      <c r="I441" s="152"/>
      <c r="J441" s="153">
        <f t="shared" si="130"/>
        <v>0</v>
      </c>
      <c r="K441" s="154"/>
      <c r="L441" s="155"/>
      <c r="M441" s="156" t="s">
        <v>1</v>
      </c>
      <c r="N441" s="157" t="s">
        <v>40</v>
      </c>
      <c r="O441" s="55"/>
      <c r="P441" s="148">
        <f t="shared" si="131"/>
        <v>0</v>
      </c>
      <c r="Q441" s="148">
        <v>0</v>
      </c>
      <c r="R441" s="148">
        <f t="shared" si="132"/>
        <v>0</v>
      </c>
      <c r="S441" s="148">
        <v>0</v>
      </c>
      <c r="T441" s="149">
        <f t="shared" si="133"/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50" t="s">
        <v>263</v>
      </c>
      <c r="AT441" s="150" t="s">
        <v>268</v>
      </c>
      <c r="AU441" s="150" t="s">
        <v>147</v>
      </c>
      <c r="AY441" s="14" t="s">
        <v>140</v>
      </c>
      <c r="BE441" s="151">
        <f t="shared" si="134"/>
        <v>0</v>
      </c>
      <c r="BF441" s="151">
        <f t="shared" si="135"/>
        <v>0</v>
      </c>
      <c r="BG441" s="151">
        <f t="shared" si="136"/>
        <v>0</v>
      </c>
      <c r="BH441" s="151">
        <f t="shared" si="137"/>
        <v>0</v>
      </c>
      <c r="BI441" s="151">
        <f t="shared" si="138"/>
        <v>0</v>
      </c>
      <c r="BJ441" s="14" t="s">
        <v>147</v>
      </c>
      <c r="BK441" s="151">
        <f t="shared" si="139"/>
        <v>0</v>
      </c>
      <c r="BL441" s="14" t="s">
        <v>200</v>
      </c>
      <c r="BM441" s="150" t="s">
        <v>1641</v>
      </c>
    </row>
    <row r="442" spans="1:65" s="2" customFormat="1" ht="14.45" customHeight="1" x14ac:dyDescent="0.2">
      <c r="A442" s="29"/>
      <c r="B442" s="142"/>
      <c r="C442" s="178" t="s">
        <v>1216</v>
      </c>
      <c r="D442" s="178" t="s">
        <v>268</v>
      </c>
      <c r="E442" s="179" t="s">
        <v>1642</v>
      </c>
      <c r="F442" s="180" t="s">
        <v>1643</v>
      </c>
      <c r="G442" s="181" t="s">
        <v>847</v>
      </c>
      <c r="H442" s="182">
        <v>1</v>
      </c>
      <c r="I442" s="152"/>
      <c r="J442" s="153">
        <f t="shared" si="130"/>
        <v>0</v>
      </c>
      <c r="K442" s="154"/>
      <c r="L442" s="155"/>
      <c r="M442" s="156" t="s">
        <v>1</v>
      </c>
      <c r="N442" s="157" t="s">
        <v>40</v>
      </c>
      <c r="O442" s="55"/>
      <c r="P442" s="148">
        <f t="shared" si="131"/>
        <v>0</v>
      </c>
      <c r="Q442" s="148">
        <v>0</v>
      </c>
      <c r="R442" s="148">
        <f t="shared" si="132"/>
        <v>0</v>
      </c>
      <c r="S442" s="148">
        <v>0</v>
      </c>
      <c r="T442" s="149">
        <f t="shared" si="133"/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50" t="s">
        <v>263</v>
      </c>
      <c r="AT442" s="150" t="s">
        <v>268</v>
      </c>
      <c r="AU442" s="150" t="s">
        <v>147</v>
      </c>
      <c r="AY442" s="14" t="s">
        <v>140</v>
      </c>
      <c r="BE442" s="151">
        <f t="shared" si="134"/>
        <v>0</v>
      </c>
      <c r="BF442" s="151">
        <f t="shared" si="135"/>
        <v>0</v>
      </c>
      <c r="BG442" s="151">
        <f t="shared" si="136"/>
        <v>0</v>
      </c>
      <c r="BH442" s="151">
        <f t="shared" si="137"/>
        <v>0</v>
      </c>
      <c r="BI442" s="151">
        <f t="shared" si="138"/>
        <v>0</v>
      </c>
      <c r="BJ442" s="14" t="s">
        <v>147</v>
      </c>
      <c r="BK442" s="151">
        <f t="shared" si="139"/>
        <v>0</v>
      </c>
      <c r="BL442" s="14" t="s">
        <v>200</v>
      </c>
      <c r="BM442" s="150" t="s">
        <v>1644</v>
      </c>
    </row>
    <row r="443" spans="1:65" s="2" customFormat="1" ht="14.45" customHeight="1" x14ac:dyDescent="0.2">
      <c r="A443" s="29"/>
      <c r="B443" s="142"/>
      <c r="C443" s="173" t="s">
        <v>1219</v>
      </c>
      <c r="D443" s="173" t="s">
        <v>143</v>
      </c>
      <c r="E443" s="174" t="s">
        <v>1645</v>
      </c>
      <c r="F443" s="175" t="s">
        <v>918</v>
      </c>
      <c r="G443" s="176" t="s">
        <v>743</v>
      </c>
      <c r="H443" s="177">
        <v>20</v>
      </c>
      <c r="I443" s="143"/>
      <c r="J443" s="144">
        <f t="shared" si="130"/>
        <v>0</v>
      </c>
      <c r="K443" s="145"/>
      <c r="L443" s="30"/>
      <c r="M443" s="146" t="s">
        <v>1</v>
      </c>
      <c r="N443" s="147" t="s">
        <v>40</v>
      </c>
      <c r="O443" s="55"/>
      <c r="P443" s="148">
        <f t="shared" si="131"/>
        <v>0</v>
      </c>
      <c r="Q443" s="148">
        <v>0</v>
      </c>
      <c r="R443" s="148">
        <f t="shared" si="132"/>
        <v>0</v>
      </c>
      <c r="S443" s="148">
        <v>0</v>
      </c>
      <c r="T443" s="149">
        <f t="shared" si="133"/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50" t="s">
        <v>200</v>
      </c>
      <c r="AT443" s="150" t="s">
        <v>143</v>
      </c>
      <c r="AU443" s="150" t="s">
        <v>147</v>
      </c>
      <c r="AY443" s="14" t="s">
        <v>140</v>
      </c>
      <c r="BE443" s="151">
        <f t="shared" si="134"/>
        <v>0</v>
      </c>
      <c r="BF443" s="151">
        <f t="shared" si="135"/>
        <v>0</v>
      </c>
      <c r="BG443" s="151">
        <f t="shared" si="136"/>
        <v>0</v>
      </c>
      <c r="BH443" s="151">
        <f t="shared" si="137"/>
        <v>0</v>
      </c>
      <c r="BI443" s="151">
        <f t="shared" si="138"/>
        <v>0</v>
      </c>
      <c r="BJ443" s="14" t="s">
        <v>147</v>
      </c>
      <c r="BK443" s="151">
        <f t="shared" si="139"/>
        <v>0</v>
      </c>
      <c r="BL443" s="14" t="s">
        <v>200</v>
      </c>
      <c r="BM443" s="150" t="s">
        <v>1646</v>
      </c>
    </row>
    <row r="444" spans="1:65" s="2" customFormat="1" ht="24.2" customHeight="1" x14ac:dyDescent="0.2">
      <c r="A444" s="29"/>
      <c r="B444" s="142"/>
      <c r="C444" s="173" t="s">
        <v>1223</v>
      </c>
      <c r="D444" s="173" t="s">
        <v>143</v>
      </c>
      <c r="E444" s="174" t="s">
        <v>1647</v>
      </c>
      <c r="F444" s="175" t="s">
        <v>922</v>
      </c>
      <c r="G444" s="176" t="s">
        <v>151</v>
      </c>
      <c r="H444" s="177">
        <v>0.28000000000000003</v>
      </c>
      <c r="I444" s="143"/>
      <c r="J444" s="144">
        <f t="shared" si="130"/>
        <v>0</v>
      </c>
      <c r="K444" s="145"/>
      <c r="L444" s="30"/>
      <c r="M444" s="146" t="s">
        <v>1</v>
      </c>
      <c r="N444" s="147" t="s">
        <v>40</v>
      </c>
      <c r="O444" s="55"/>
      <c r="P444" s="148">
        <f t="shared" si="131"/>
        <v>0</v>
      </c>
      <c r="Q444" s="148">
        <v>0</v>
      </c>
      <c r="R444" s="148">
        <f t="shared" si="132"/>
        <v>0</v>
      </c>
      <c r="S444" s="148">
        <v>0</v>
      </c>
      <c r="T444" s="149">
        <f t="shared" si="133"/>
        <v>0</v>
      </c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R444" s="150" t="s">
        <v>200</v>
      </c>
      <c r="AT444" s="150" t="s">
        <v>143</v>
      </c>
      <c r="AU444" s="150" t="s">
        <v>147</v>
      </c>
      <c r="AY444" s="14" t="s">
        <v>140</v>
      </c>
      <c r="BE444" s="151">
        <f t="shared" si="134"/>
        <v>0</v>
      </c>
      <c r="BF444" s="151">
        <f t="shared" si="135"/>
        <v>0</v>
      </c>
      <c r="BG444" s="151">
        <f t="shared" si="136"/>
        <v>0</v>
      </c>
      <c r="BH444" s="151">
        <f t="shared" si="137"/>
        <v>0</v>
      </c>
      <c r="BI444" s="151">
        <f t="shared" si="138"/>
        <v>0</v>
      </c>
      <c r="BJ444" s="14" t="s">
        <v>147</v>
      </c>
      <c r="BK444" s="151">
        <f t="shared" si="139"/>
        <v>0</v>
      </c>
      <c r="BL444" s="14" t="s">
        <v>200</v>
      </c>
      <c r="BM444" s="150" t="s">
        <v>1648</v>
      </c>
    </row>
    <row r="445" spans="1:65" s="12" customFormat="1" ht="22.9" customHeight="1" x14ac:dyDescent="0.2">
      <c r="B445" s="130"/>
      <c r="C445" s="183"/>
      <c r="D445" s="184" t="s">
        <v>73</v>
      </c>
      <c r="E445" s="185" t="s">
        <v>924</v>
      </c>
      <c r="F445" s="185" t="s">
        <v>925</v>
      </c>
      <c r="G445" s="183"/>
      <c r="H445" s="183"/>
      <c r="I445" s="133"/>
      <c r="J445" s="141">
        <f>BK445</f>
        <v>0</v>
      </c>
      <c r="L445" s="130"/>
      <c r="M445" s="134"/>
      <c r="N445" s="135"/>
      <c r="O445" s="135"/>
      <c r="P445" s="136">
        <f>SUM(P446:P452)</f>
        <v>0</v>
      </c>
      <c r="Q445" s="135"/>
      <c r="R445" s="136">
        <f>SUM(R446:R452)</f>
        <v>3.0301977000000004</v>
      </c>
      <c r="S445" s="135"/>
      <c r="T445" s="137">
        <f>SUM(T446:T452)</f>
        <v>2.4617524800000008</v>
      </c>
      <c r="AR445" s="131" t="s">
        <v>147</v>
      </c>
      <c r="AT445" s="138" t="s">
        <v>73</v>
      </c>
      <c r="AU445" s="138" t="s">
        <v>80</v>
      </c>
      <c r="AY445" s="131" t="s">
        <v>140</v>
      </c>
      <c r="BK445" s="139">
        <f>SUM(BK446:BK452)</f>
        <v>0</v>
      </c>
    </row>
    <row r="446" spans="1:65" s="2" customFormat="1" ht="49.15" customHeight="1" x14ac:dyDescent="0.2">
      <c r="A446" s="29"/>
      <c r="B446" s="142"/>
      <c r="C446" s="173" t="s">
        <v>1226</v>
      </c>
      <c r="D446" s="173" t="s">
        <v>143</v>
      </c>
      <c r="E446" s="174" t="s">
        <v>927</v>
      </c>
      <c r="F446" s="175" t="s">
        <v>928</v>
      </c>
      <c r="G446" s="176" t="s">
        <v>155</v>
      </c>
      <c r="H446" s="177">
        <v>77.760000000000005</v>
      </c>
      <c r="I446" s="143"/>
      <c r="J446" s="144">
        <f t="shared" ref="J446:J452" si="140">ROUND(I446*H446,2)</f>
        <v>0</v>
      </c>
      <c r="K446" s="145"/>
      <c r="L446" s="30"/>
      <c r="M446" s="146" t="s">
        <v>1</v>
      </c>
      <c r="N446" s="147" t="s">
        <v>40</v>
      </c>
      <c r="O446" s="55"/>
      <c r="P446" s="148">
        <f t="shared" ref="P446:P452" si="141">O446*H446</f>
        <v>0</v>
      </c>
      <c r="Q446" s="148">
        <v>2.145E-2</v>
      </c>
      <c r="R446" s="148">
        <f t="shared" ref="R446:R452" si="142">Q446*H446</f>
        <v>1.6679520000000001</v>
      </c>
      <c r="S446" s="148">
        <v>0</v>
      </c>
      <c r="T446" s="149">
        <f t="shared" ref="T446:T452" si="143">S446*H446</f>
        <v>0</v>
      </c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R446" s="150" t="s">
        <v>200</v>
      </c>
      <c r="AT446" s="150" t="s">
        <v>143</v>
      </c>
      <c r="AU446" s="150" t="s">
        <v>147</v>
      </c>
      <c r="AY446" s="14" t="s">
        <v>140</v>
      </c>
      <c r="BE446" s="151">
        <f t="shared" ref="BE446:BE452" si="144">IF(N446="základná",J446,0)</f>
        <v>0</v>
      </c>
      <c r="BF446" s="151">
        <f t="shared" ref="BF446:BF452" si="145">IF(N446="znížená",J446,0)</f>
        <v>0</v>
      </c>
      <c r="BG446" s="151">
        <f t="shared" ref="BG446:BG452" si="146">IF(N446="zákl. prenesená",J446,0)</f>
        <v>0</v>
      </c>
      <c r="BH446" s="151">
        <f t="shared" ref="BH446:BH452" si="147">IF(N446="zníž. prenesená",J446,0)</f>
        <v>0</v>
      </c>
      <c r="BI446" s="151">
        <f t="shared" ref="BI446:BI452" si="148">IF(N446="nulová",J446,0)</f>
        <v>0</v>
      </c>
      <c r="BJ446" s="14" t="s">
        <v>147</v>
      </c>
      <c r="BK446" s="151">
        <f t="shared" ref="BK446:BK452" si="149">ROUND(I446*H446,2)</f>
        <v>0</v>
      </c>
      <c r="BL446" s="14" t="s">
        <v>200</v>
      </c>
      <c r="BM446" s="150" t="s">
        <v>929</v>
      </c>
    </row>
    <row r="447" spans="1:65" s="2" customFormat="1" ht="49.15" customHeight="1" x14ac:dyDescent="0.2">
      <c r="A447" s="29"/>
      <c r="B447" s="142"/>
      <c r="C447" s="173" t="s">
        <v>1229</v>
      </c>
      <c r="D447" s="173" t="s">
        <v>143</v>
      </c>
      <c r="E447" s="174" t="s">
        <v>931</v>
      </c>
      <c r="F447" s="175" t="s">
        <v>932</v>
      </c>
      <c r="G447" s="176" t="s">
        <v>155</v>
      </c>
      <c r="H447" s="177">
        <v>77.760000000000005</v>
      </c>
      <c r="I447" s="143"/>
      <c r="J447" s="144">
        <f t="shared" si="140"/>
        <v>0</v>
      </c>
      <c r="K447" s="145"/>
      <c r="L447" s="30"/>
      <c r="M447" s="146" t="s">
        <v>1</v>
      </c>
      <c r="N447" s="147" t="s">
        <v>40</v>
      </c>
      <c r="O447" s="55"/>
      <c r="P447" s="148">
        <f t="shared" si="141"/>
        <v>0</v>
      </c>
      <c r="Q447" s="148">
        <v>0</v>
      </c>
      <c r="R447" s="148">
        <f t="shared" si="142"/>
        <v>0</v>
      </c>
      <c r="S447" s="148">
        <v>3.0360000000000002E-2</v>
      </c>
      <c r="T447" s="149">
        <f t="shared" si="143"/>
        <v>2.3607936000000005</v>
      </c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R447" s="150" t="s">
        <v>200</v>
      </c>
      <c r="AT447" s="150" t="s">
        <v>143</v>
      </c>
      <c r="AU447" s="150" t="s">
        <v>147</v>
      </c>
      <c r="AY447" s="14" t="s">
        <v>140</v>
      </c>
      <c r="BE447" s="151">
        <f t="shared" si="144"/>
        <v>0</v>
      </c>
      <c r="BF447" s="151">
        <f t="shared" si="145"/>
        <v>0</v>
      </c>
      <c r="BG447" s="151">
        <f t="shared" si="146"/>
        <v>0</v>
      </c>
      <c r="BH447" s="151">
        <f t="shared" si="147"/>
        <v>0</v>
      </c>
      <c r="BI447" s="151">
        <f t="shared" si="148"/>
        <v>0</v>
      </c>
      <c r="BJ447" s="14" t="s">
        <v>147</v>
      </c>
      <c r="BK447" s="151">
        <f t="shared" si="149"/>
        <v>0</v>
      </c>
      <c r="BL447" s="14" t="s">
        <v>200</v>
      </c>
      <c r="BM447" s="150" t="s">
        <v>933</v>
      </c>
    </row>
    <row r="448" spans="1:65" s="2" customFormat="1" ht="37.9" customHeight="1" x14ac:dyDescent="0.2">
      <c r="A448" s="29"/>
      <c r="B448" s="142"/>
      <c r="C448" s="173" t="s">
        <v>1233</v>
      </c>
      <c r="D448" s="173" t="s">
        <v>143</v>
      </c>
      <c r="E448" s="174" t="s">
        <v>935</v>
      </c>
      <c r="F448" s="175" t="s">
        <v>936</v>
      </c>
      <c r="G448" s="176" t="s">
        <v>155</v>
      </c>
      <c r="H448" s="177">
        <v>2.992</v>
      </c>
      <c r="I448" s="143"/>
      <c r="J448" s="144">
        <f t="shared" si="140"/>
        <v>0</v>
      </c>
      <c r="K448" s="145"/>
      <c r="L448" s="30"/>
      <c r="M448" s="146" t="s">
        <v>1</v>
      </c>
      <c r="N448" s="147" t="s">
        <v>40</v>
      </c>
      <c r="O448" s="55"/>
      <c r="P448" s="148">
        <f t="shared" si="141"/>
        <v>0</v>
      </c>
      <c r="Q448" s="148">
        <v>0</v>
      </c>
      <c r="R448" s="148">
        <f t="shared" si="142"/>
        <v>0</v>
      </c>
      <c r="S448" s="148">
        <v>3.1640000000000001E-2</v>
      </c>
      <c r="T448" s="149">
        <f t="shared" si="143"/>
        <v>9.4666880000000009E-2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50" t="s">
        <v>200</v>
      </c>
      <c r="AT448" s="150" t="s">
        <v>143</v>
      </c>
      <c r="AU448" s="150" t="s">
        <v>147</v>
      </c>
      <c r="AY448" s="14" t="s">
        <v>140</v>
      </c>
      <c r="BE448" s="151">
        <f t="shared" si="144"/>
        <v>0</v>
      </c>
      <c r="BF448" s="151">
        <f t="shared" si="145"/>
        <v>0</v>
      </c>
      <c r="BG448" s="151">
        <f t="shared" si="146"/>
        <v>0</v>
      </c>
      <c r="BH448" s="151">
        <f t="shared" si="147"/>
        <v>0</v>
      </c>
      <c r="BI448" s="151">
        <f t="shared" si="148"/>
        <v>0</v>
      </c>
      <c r="BJ448" s="14" t="s">
        <v>147</v>
      </c>
      <c r="BK448" s="151">
        <f t="shared" si="149"/>
        <v>0</v>
      </c>
      <c r="BL448" s="14" t="s">
        <v>200</v>
      </c>
      <c r="BM448" s="150" t="s">
        <v>937</v>
      </c>
    </row>
    <row r="449" spans="1:65" s="2" customFormat="1" ht="24.2" customHeight="1" x14ac:dyDescent="0.2">
      <c r="A449" s="29"/>
      <c r="B449" s="142"/>
      <c r="C449" s="173" t="s">
        <v>1237</v>
      </c>
      <c r="D449" s="173" t="s">
        <v>143</v>
      </c>
      <c r="E449" s="174" t="s">
        <v>1649</v>
      </c>
      <c r="F449" s="175" t="s">
        <v>1650</v>
      </c>
      <c r="G449" s="176" t="s">
        <v>155</v>
      </c>
      <c r="H449" s="177">
        <v>13.6</v>
      </c>
      <c r="I449" s="143"/>
      <c r="J449" s="144">
        <f t="shared" si="140"/>
        <v>0</v>
      </c>
      <c r="K449" s="145"/>
      <c r="L449" s="30"/>
      <c r="M449" s="146" t="s">
        <v>1</v>
      </c>
      <c r="N449" s="147" t="s">
        <v>40</v>
      </c>
      <c r="O449" s="55"/>
      <c r="P449" s="148">
        <f t="shared" si="141"/>
        <v>0</v>
      </c>
      <c r="Q449" s="148">
        <v>1.1860000000000001E-2</v>
      </c>
      <c r="R449" s="148">
        <f t="shared" si="142"/>
        <v>0.16129599999999999</v>
      </c>
      <c r="S449" s="148">
        <v>0</v>
      </c>
      <c r="T449" s="149">
        <f t="shared" si="143"/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50" t="s">
        <v>200</v>
      </c>
      <c r="AT449" s="150" t="s">
        <v>143</v>
      </c>
      <c r="AU449" s="150" t="s">
        <v>147</v>
      </c>
      <c r="AY449" s="14" t="s">
        <v>140</v>
      </c>
      <c r="BE449" s="151">
        <f t="shared" si="144"/>
        <v>0</v>
      </c>
      <c r="BF449" s="151">
        <f t="shared" si="145"/>
        <v>0</v>
      </c>
      <c r="BG449" s="151">
        <f t="shared" si="146"/>
        <v>0</v>
      </c>
      <c r="BH449" s="151">
        <f t="shared" si="147"/>
        <v>0</v>
      </c>
      <c r="BI449" s="151">
        <f t="shared" si="148"/>
        <v>0</v>
      </c>
      <c r="BJ449" s="14" t="s">
        <v>147</v>
      </c>
      <c r="BK449" s="151">
        <f t="shared" si="149"/>
        <v>0</v>
      </c>
      <c r="BL449" s="14" t="s">
        <v>200</v>
      </c>
      <c r="BM449" s="150" t="s">
        <v>1651</v>
      </c>
    </row>
    <row r="450" spans="1:65" s="2" customFormat="1" ht="37.9" customHeight="1" x14ac:dyDescent="0.2">
      <c r="A450" s="29"/>
      <c r="B450" s="142"/>
      <c r="C450" s="173" t="s">
        <v>1241</v>
      </c>
      <c r="D450" s="173" t="s">
        <v>143</v>
      </c>
      <c r="E450" s="174" t="s">
        <v>939</v>
      </c>
      <c r="F450" s="175" t="s">
        <v>940</v>
      </c>
      <c r="G450" s="176" t="s">
        <v>155</v>
      </c>
      <c r="H450" s="177">
        <v>53.21</v>
      </c>
      <c r="I450" s="143"/>
      <c r="J450" s="144">
        <f t="shared" si="140"/>
        <v>0</v>
      </c>
      <c r="K450" s="145"/>
      <c r="L450" s="30"/>
      <c r="M450" s="146" t="s">
        <v>1</v>
      </c>
      <c r="N450" s="147" t="s">
        <v>40</v>
      </c>
      <c r="O450" s="55"/>
      <c r="P450" s="148">
        <f t="shared" si="141"/>
        <v>0</v>
      </c>
      <c r="Q450" s="148">
        <v>2.257E-2</v>
      </c>
      <c r="R450" s="148">
        <f t="shared" si="142"/>
        <v>1.2009497</v>
      </c>
      <c r="S450" s="148">
        <v>0</v>
      </c>
      <c r="T450" s="149">
        <f t="shared" si="143"/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R450" s="150" t="s">
        <v>200</v>
      </c>
      <c r="AT450" s="150" t="s">
        <v>143</v>
      </c>
      <c r="AU450" s="150" t="s">
        <v>147</v>
      </c>
      <c r="AY450" s="14" t="s">
        <v>140</v>
      </c>
      <c r="BE450" s="151">
        <f t="shared" si="144"/>
        <v>0</v>
      </c>
      <c r="BF450" s="151">
        <f t="shared" si="145"/>
        <v>0</v>
      </c>
      <c r="BG450" s="151">
        <f t="shared" si="146"/>
        <v>0</v>
      </c>
      <c r="BH450" s="151">
        <f t="shared" si="147"/>
        <v>0</v>
      </c>
      <c r="BI450" s="151">
        <f t="shared" si="148"/>
        <v>0</v>
      </c>
      <c r="BJ450" s="14" t="s">
        <v>147</v>
      </c>
      <c r="BK450" s="151">
        <f t="shared" si="149"/>
        <v>0</v>
      </c>
      <c r="BL450" s="14" t="s">
        <v>200</v>
      </c>
      <c r="BM450" s="150" t="s">
        <v>941</v>
      </c>
    </row>
    <row r="451" spans="1:65" s="2" customFormat="1" ht="37.9" customHeight="1" x14ac:dyDescent="0.2">
      <c r="A451" s="29"/>
      <c r="B451" s="142"/>
      <c r="C451" s="173" t="s">
        <v>1245</v>
      </c>
      <c r="D451" s="173" t="s">
        <v>143</v>
      </c>
      <c r="E451" s="174" t="s">
        <v>943</v>
      </c>
      <c r="F451" s="175" t="s">
        <v>944</v>
      </c>
      <c r="G451" s="176" t="s">
        <v>155</v>
      </c>
      <c r="H451" s="177">
        <v>0.48399999999999999</v>
      </c>
      <c r="I451" s="143"/>
      <c r="J451" s="144">
        <f t="shared" si="140"/>
        <v>0</v>
      </c>
      <c r="K451" s="145"/>
      <c r="L451" s="30"/>
      <c r="M451" s="146" t="s">
        <v>1</v>
      </c>
      <c r="N451" s="147" t="s">
        <v>40</v>
      </c>
      <c r="O451" s="55"/>
      <c r="P451" s="148">
        <f t="shared" si="141"/>
        <v>0</v>
      </c>
      <c r="Q451" s="148">
        <v>0</v>
      </c>
      <c r="R451" s="148">
        <f t="shared" si="142"/>
        <v>0</v>
      </c>
      <c r="S451" s="148">
        <v>1.2999999999999999E-2</v>
      </c>
      <c r="T451" s="149">
        <f t="shared" si="143"/>
        <v>6.2919999999999998E-3</v>
      </c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R451" s="150" t="s">
        <v>200</v>
      </c>
      <c r="AT451" s="150" t="s">
        <v>143</v>
      </c>
      <c r="AU451" s="150" t="s">
        <v>147</v>
      </c>
      <c r="AY451" s="14" t="s">
        <v>140</v>
      </c>
      <c r="BE451" s="151">
        <f t="shared" si="144"/>
        <v>0</v>
      </c>
      <c r="BF451" s="151">
        <f t="shared" si="145"/>
        <v>0</v>
      </c>
      <c r="BG451" s="151">
        <f t="shared" si="146"/>
        <v>0</v>
      </c>
      <c r="BH451" s="151">
        <f t="shared" si="147"/>
        <v>0</v>
      </c>
      <c r="BI451" s="151">
        <f t="shared" si="148"/>
        <v>0</v>
      </c>
      <c r="BJ451" s="14" t="s">
        <v>147</v>
      </c>
      <c r="BK451" s="151">
        <f t="shared" si="149"/>
        <v>0</v>
      </c>
      <c r="BL451" s="14" t="s">
        <v>200</v>
      </c>
      <c r="BM451" s="150" t="s">
        <v>945</v>
      </c>
    </row>
    <row r="452" spans="1:65" s="2" customFormat="1" ht="14.45" customHeight="1" x14ac:dyDescent="0.2">
      <c r="A452" s="29"/>
      <c r="B452" s="142"/>
      <c r="C452" s="173" t="s">
        <v>1249</v>
      </c>
      <c r="D452" s="173" t="s">
        <v>143</v>
      </c>
      <c r="E452" s="174" t="s">
        <v>947</v>
      </c>
      <c r="F452" s="175" t="s">
        <v>948</v>
      </c>
      <c r="G452" s="176" t="s">
        <v>462</v>
      </c>
      <c r="H452" s="158"/>
      <c r="I452" s="143"/>
      <c r="J452" s="144">
        <f t="shared" si="140"/>
        <v>0</v>
      </c>
      <c r="K452" s="145"/>
      <c r="L452" s="30"/>
      <c r="M452" s="146" t="s">
        <v>1</v>
      </c>
      <c r="N452" s="147" t="s">
        <v>40</v>
      </c>
      <c r="O452" s="55"/>
      <c r="P452" s="148">
        <f t="shared" si="141"/>
        <v>0</v>
      </c>
      <c r="Q452" s="148">
        <v>0</v>
      </c>
      <c r="R452" s="148">
        <f t="shared" si="142"/>
        <v>0</v>
      </c>
      <c r="S452" s="148">
        <v>0</v>
      </c>
      <c r="T452" s="149">
        <f t="shared" si="143"/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50" t="s">
        <v>200</v>
      </c>
      <c r="AT452" s="150" t="s">
        <v>143</v>
      </c>
      <c r="AU452" s="150" t="s">
        <v>147</v>
      </c>
      <c r="AY452" s="14" t="s">
        <v>140</v>
      </c>
      <c r="BE452" s="151">
        <f t="shared" si="144"/>
        <v>0</v>
      </c>
      <c r="BF452" s="151">
        <f t="shared" si="145"/>
        <v>0</v>
      </c>
      <c r="BG452" s="151">
        <f t="shared" si="146"/>
        <v>0</v>
      </c>
      <c r="BH452" s="151">
        <f t="shared" si="147"/>
        <v>0</v>
      </c>
      <c r="BI452" s="151">
        <f t="shared" si="148"/>
        <v>0</v>
      </c>
      <c r="BJ452" s="14" t="s">
        <v>147</v>
      </c>
      <c r="BK452" s="151">
        <f t="shared" si="149"/>
        <v>0</v>
      </c>
      <c r="BL452" s="14" t="s">
        <v>200</v>
      </c>
      <c r="BM452" s="150" t="s">
        <v>949</v>
      </c>
    </row>
    <row r="453" spans="1:65" s="12" customFormat="1" ht="22.9" customHeight="1" x14ac:dyDescent="0.2">
      <c r="B453" s="130"/>
      <c r="D453" s="131" t="s">
        <v>73</v>
      </c>
      <c r="E453" s="140" t="s">
        <v>950</v>
      </c>
      <c r="F453" s="140" t="s">
        <v>951</v>
      </c>
      <c r="I453" s="133"/>
      <c r="J453" s="141">
        <f>BK453</f>
        <v>0</v>
      </c>
      <c r="L453" s="130"/>
      <c r="M453" s="134"/>
      <c r="N453" s="135"/>
      <c r="O453" s="135"/>
      <c r="P453" s="136">
        <f>P454</f>
        <v>0</v>
      </c>
      <c r="Q453" s="135"/>
      <c r="R453" s="136">
        <f>R454</f>
        <v>0</v>
      </c>
      <c r="S453" s="135"/>
      <c r="T453" s="137">
        <f>T454</f>
        <v>5.4900000000000001E-3</v>
      </c>
      <c r="AR453" s="131" t="s">
        <v>147</v>
      </c>
      <c r="AT453" s="138" t="s">
        <v>73</v>
      </c>
      <c r="AU453" s="138" t="s">
        <v>80</v>
      </c>
      <c r="AY453" s="131" t="s">
        <v>140</v>
      </c>
      <c r="BK453" s="139">
        <f>BK454</f>
        <v>0</v>
      </c>
    </row>
    <row r="454" spans="1:65" s="2" customFormat="1" ht="24.2" customHeight="1" x14ac:dyDescent="0.2">
      <c r="A454" s="29"/>
      <c r="B454" s="142"/>
      <c r="C454" s="173" t="s">
        <v>1253</v>
      </c>
      <c r="D454" s="173" t="s">
        <v>143</v>
      </c>
      <c r="E454" s="174" t="s">
        <v>953</v>
      </c>
      <c r="F454" s="175" t="s">
        <v>954</v>
      </c>
      <c r="G454" s="176" t="s">
        <v>155</v>
      </c>
      <c r="H454" s="177">
        <v>0.75</v>
      </c>
      <c r="I454" s="143"/>
      <c r="J454" s="144">
        <f>ROUND(I454*H454,2)</f>
        <v>0</v>
      </c>
      <c r="K454" s="145"/>
      <c r="L454" s="30"/>
      <c r="M454" s="146" t="s">
        <v>1</v>
      </c>
      <c r="N454" s="147" t="s">
        <v>40</v>
      </c>
      <c r="O454" s="55"/>
      <c r="P454" s="148">
        <f>O454*H454</f>
        <v>0</v>
      </c>
      <c r="Q454" s="148">
        <v>0</v>
      </c>
      <c r="R454" s="148">
        <f>Q454*H454</f>
        <v>0</v>
      </c>
      <c r="S454" s="148">
        <v>7.3200000000000001E-3</v>
      </c>
      <c r="T454" s="149">
        <f>S454*H454</f>
        <v>5.4900000000000001E-3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50" t="s">
        <v>200</v>
      </c>
      <c r="AT454" s="150" t="s">
        <v>143</v>
      </c>
      <c r="AU454" s="150" t="s">
        <v>147</v>
      </c>
      <c r="AY454" s="14" t="s">
        <v>140</v>
      </c>
      <c r="BE454" s="151">
        <f>IF(N454="základná",J454,0)</f>
        <v>0</v>
      </c>
      <c r="BF454" s="151">
        <f>IF(N454="znížená",J454,0)</f>
        <v>0</v>
      </c>
      <c r="BG454" s="151">
        <f>IF(N454="zákl. prenesená",J454,0)</f>
        <v>0</v>
      </c>
      <c r="BH454" s="151">
        <f>IF(N454="zníž. prenesená",J454,0)</f>
        <v>0</v>
      </c>
      <c r="BI454" s="151">
        <f>IF(N454="nulová",J454,0)</f>
        <v>0</v>
      </c>
      <c r="BJ454" s="14" t="s">
        <v>147</v>
      </c>
      <c r="BK454" s="151">
        <f>ROUND(I454*H454,2)</f>
        <v>0</v>
      </c>
      <c r="BL454" s="14" t="s">
        <v>200</v>
      </c>
      <c r="BM454" s="150" t="s">
        <v>1652</v>
      </c>
    </row>
    <row r="455" spans="1:65" s="12" customFormat="1" ht="22.9" customHeight="1" x14ac:dyDescent="0.2">
      <c r="B455" s="130"/>
      <c r="C455" s="183"/>
      <c r="D455" s="184" t="s">
        <v>73</v>
      </c>
      <c r="E455" s="185" t="s">
        <v>955</v>
      </c>
      <c r="F455" s="185" t="s">
        <v>956</v>
      </c>
      <c r="G455" s="183"/>
      <c r="H455" s="183"/>
      <c r="I455" s="133"/>
      <c r="J455" s="141">
        <f>BK455</f>
        <v>0</v>
      </c>
      <c r="L455" s="130"/>
      <c r="M455" s="134"/>
      <c r="N455" s="135"/>
      <c r="O455" s="135"/>
      <c r="P455" s="136">
        <f>SUM(P456:P461)</f>
        <v>0</v>
      </c>
      <c r="Q455" s="135"/>
      <c r="R455" s="136">
        <f>SUM(R456:R461)</f>
        <v>1.014</v>
      </c>
      <c r="S455" s="135"/>
      <c r="T455" s="137">
        <f>SUM(T456:T461)</f>
        <v>0</v>
      </c>
      <c r="AR455" s="131" t="s">
        <v>147</v>
      </c>
      <c r="AT455" s="138" t="s">
        <v>73</v>
      </c>
      <c r="AU455" s="138" t="s">
        <v>80</v>
      </c>
      <c r="AY455" s="131" t="s">
        <v>140</v>
      </c>
      <c r="BK455" s="139">
        <f>SUM(BK456:BK461)</f>
        <v>0</v>
      </c>
    </row>
    <row r="456" spans="1:65" s="2" customFormat="1" ht="24.2" customHeight="1" x14ac:dyDescent="0.2">
      <c r="A456" s="29"/>
      <c r="B456" s="142"/>
      <c r="C456" s="173" t="s">
        <v>1257</v>
      </c>
      <c r="D456" s="173" t="s">
        <v>143</v>
      </c>
      <c r="E456" s="174" t="s">
        <v>958</v>
      </c>
      <c r="F456" s="175" t="s">
        <v>959</v>
      </c>
      <c r="G456" s="176" t="s">
        <v>145</v>
      </c>
      <c r="H456" s="177">
        <v>39</v>
      </c>
      <c r="I456" s="143"/>
      <c r="J456" s="144">
        <f t="shared" ref="J456:J461" si="150">ROUND(I456*H456,2)</f>
        <v>0</v>
      </c>
      <c r="K456" s="145"/>
      <c r="L456" s="30"/>
      <c r="M456" s="146" t="s">
        <v>1</v>
      </c>
      <c r="N456" s="147" t="s">
        <v>40</v>
      </c>
      <c r="O456" s="55"/>
      <c r="P456" s="148">
        <f t="shared" ref="P456:P461" si="151">O456*H456</f>
        <v>0</v>
      </c>
      <c r="Q456" s="148">
        <v>0</v>
      </c>
      <c r="R456" s="148">
        <f t="shared" ref="R456:R461" si="152">Q456*H456</f>
        <v>0</v>
      </c>
      <c r="S456" s="148">
        <v>0</v>
      </c>
      <c r="T456" s="149">
        <f t="shared" ref="T456:T461" si="153">S456*H456</f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50" t="s">
        <v>200</v>
      </c>
      <c r="AT456" s="150" t="s">
        <v>143</v>
      </c>
      <c r="AU456" s="150" t="s">
        <v>147</v>
      </c>
      <c r="AY456" s="14" t="s">
        <v>140</v>
      </c>
      <c r="BE456" s="151">
        <f t="shared" ref="BE456:BE461" si="154">IF(N456="základná",J456,0)</f>
        <v>0</v>
      </c>
      <c r="BF456" s="151">
        <f t="shared" ref="BF456:BF461" si="155">IF(N456="znížená",J456,0)</f>
        <v>0</v>
      </c>
      <c r="BG456" s="151">
        <f t="shared" ref="BG456:BG461" si="156">IF(N456="zákl. prenesená",J456,0)</f>
        <v>0</v>
      </c>
      <c r="BH456" s="151">
        <f t="shared" ref="BH456:BH461" si="157">IF(N456="zníž. prenesená",J456,0)</f>
        <v>0</v>
      </c>
      <c r="BI456" s="151">
        <f t="shared" ref="BI456:BI461" si="158">IF(N456="nulová",J456,0)</f>
        <v>0</v>
      </c>
      <c r="BJ456" s="14" t="s">
        <v>147</v>
      </c>
      <c r="BK456" s="151">
        <f t="shared" ref="BK456:BK461" si="159">ROUND(I456*H456,2)</f>
        <v>0</v>
      </c>
      <c r="BL456" s="14" t="s">
        <v>200</v>
      </c>
      <c r="BM456" s="150" t="s">
        <v>960</v>
      </c>
    </row>
    <row r="457" spans="1:65" s="2" customFormat="1" ht="51.75" customHeight="1" x14ac:dyDescent="0.2">
      <c r="A457" s="29"/>
      <c r="B457" s="142"/>
      <c r="C457" s="178" t="s">
        <v>1261</v>
      </c>
      <c r="D457" s="178" t="s">
        <v>268</v>
      </c>
      <c r="E457" s="179" t="s">
        <v>962</v>
      </c>
      <c r="F457" s="180" t="s">
        <v>2104</v>
      </c>
      <c r="G457" s="181" t="s">
        <v>145</v>
      </c>
      <c r="H457" s="182">
        <v>39</v>
      </c>
      <c r="I457" s="152"/>
      <c r="J457" s="153">
        <f t="shared" si="150"/>
        <v>0</v>
      </c>
      <c r="K457" s="154"/>
      <c r="L457" s="155"/>
      <c r="M457" s="156" t="s">
        <v>1</v>
      </c>
      <c r="N457" s="157" t="s">
        <v>40</v>
      </c>
      <c r="O457" s="55"/>
      <c r="P457" s="148">
        <f t="shared" si="151"/>
        <v>0</v>
      </c>
      <c r="Q457" s="148">
        <v>1E-3</v>
      </c>
      <c r="R457" s="148">
        <f t="shared" si="152"/>
        <v>3.9E-2</v>
      </c>
      <c r="S457" s="148">
        <v>0</v>
      </c>
      <c r="T457" s="149">
        <f t="shared" si="153"/>
        <v>0</v>
      </c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R457" s="150" t="s">
        <v>263</v>
      </c>
      <c r="AT457" s="150" t="s">
        <v>268</v>
      </c>
      <c r="AU457" s="150" t="s">
        <v>147</v>
      </c>
      <c r="AY457" s="14" t="s">
        <v>140</v>
      </c>
      <c r="BE457" s="151">
        <f t="shared" si="154"/>
        <v>0</v>
      </c>
      <c r="BF457" s="151">
        <f t="shared" si="155"/>
        <v>0</v>
      </c>
      <c r="BG457" s="151">
        <f t="shared" si="156"/>
        <v>0</v>
      </c>
      <c r="BH457" s="151">
        <f t="shared" si="157"/>
        <v>0</v>
      </c>
      <c r="BI457" s="151">
        <f t="shared" si="158"/>
        <v>0</v>
      </c>
      <c r="BJ457" s="14" t="s">
        <v>147</v>
      </c>
      <c r="BK457" s="151">
        <f t="shared" si="159"/>
        <v>0</v>
      </c>
      <c r="BL457" s="14" t="s">
        <v>200</v>
      </c>
      <c r="BM457" s="150" t="s">
        <v>963</v>
      </c>
    </row>
    <row r="458" spans="1:65" s="2" customFormat="1" ht="75.75" customHeight="1" x14ac:dyDescent="0.2">
      <c r="A458" s="29"/>
      <c r="B458" s="142"/>
      <c r="C458" s="178" t="s">
        <v>1265</v>
      </c>
      <c r="D458" s="178" t="s">
        <v>268</v>
      </c>
      <c r="E458" s="179" t="s">
        <v>965</v>
      </c>
      <c r="F458" s="180" t="s">
        <v>966</v>
      </c>
      <c r="G458" s="181" t="s">
        <v>145</v>
      </c>
      <c r="H458" s="182">
        <v>9</v>
      </c>
      <c r="I458" s="152"/>
      <c r="J458" s="153">
        <f t="shared" si="150"/>
        <v>0</v>
      </c>
      <c r="K458" s="154"/>
      <c r="L458" s="155"/>
      <c r="M458" s="156" t="s">
        <v>1</v>
      </c>
      <c r="N458" s="157" t="s">
        <v>40</v>
      </c>
      <c r="O458" s="55"/>
      <c r="P458" s="148">
        <f t="shared" si="151"/>
        <v>0</v>
      </c>
      <c r="Q458" s="148">
        <v>2.5000000000000001E-2</v>
      </c>
      <c r="R458" s="148">
        <f t="shared" si="152"/>
        <v>0.22500000000000001</v>
      </c>
      <c r="S458" s="148">
        <v>0</v>
      </c>
      <c r="T458" s="149">
        <f t="shared" si="153"/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150" t="s">
        <v>263</v>
      </c>
      <c r="AT458" s="150" t="s">
        <v>268</v>
      </c>
      <c r="AU458" s="150" t="s">
        <v>147</v>
      </c>
      <c r="AY458" s="14" t="s">
        <v>140</v>
      </c>
      <c r="BE458" s="151">
        <f t="shared" si="154"/>
        <v>0</v>
      </c>
      <c r="BF458" s="151">
        <f t="shared" si="155"/>
        <v>0</v>
      </c>
      <c r="BG458" s="151">
        <f t="shared" si="156"/>
        <v>0</v>
      </c>
      <c r="BH458" s="151">
        <f t="shared" si="157"/>
        <v>0</v>
      </c>
      <c r="BI458" s="151">
        <f t="shared" si="158"/>
        <v>0</v>
      </c>
      <c r="BJ458" s="14" t="s">
        <v>147</v>
      </c>
      <c r="BK458" s="151">
        <f t="shared" si="159"/>
        <v>0</v>
      </c>
      <c r="BL458" s="14" t="s">
        <v>200</v>
      </c>
      <c r="BM458" s="150" t="s">
        <v>967</v>
      </c>
    </row>
    <row r="459" spans="1:65" s="2" customFormat="1" ht="77.25" customHeight="1" x14ac:dyDescent="0.2">
      <c r="A459" s="29"/>
      <c r="B459" s="142"/>
      <c r="C459" s="178" t="s">
        <v>1269</v>
      </c>
      <c r="D459" s="178" t="s">
        <v>268</v>
      </c>
      <c r="E459" s="179" t="s">
        <v>969</v>
      </c>
      <c r="F459" s="180" t="s">
        <v>970</v>
      </c>
      <c r="G459" s="181" t="s">
        <v>145</v>
      </c>
      <c r="H459" s="182">
        <v>22</v>
      </c>
      <c r="I459" s="152"/>
      <c r="J459" s="153">
        <f t="shared" si="150"/>
        <v>0</v>
      </c>
      <c r="K459" s="154"/>
      <c r="L459" s="155"/>
      <c r="M459" s="156" t="s">
        <v>1</v>
      </c>
      <c r="N459" s="157" t="s">
        <v>40</v>
      </c>
      <c r="O459" s="55"/>
      <c r="P459" s="148">
        <f t="shared" si="151"/>
        <v>0</v>
      </c>
      <c r="Q459" s="148">
        <v>2.5000000000000001E-2</v>
      </c>
      <c r="R459" s="148">
        <f t="shared" si="152"/>
        <v>0.55000000000000004</v>
      </c>
      <c r="S459" s="148">
        <v>0</v>
      </c>
      <c r="T459" s="149">
        <f t="shared" si="153"/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50" t="s">
        <v>263</v>
      </c>
      <c r="AT459" s="150" t="s">
        <v>268</v>
      </c>
      <c r="AU459" s="150" t="s">
        <v>147</v>
      </c>
      <c r="AY459" s="14" t="s">
        <v>140</v>
      </c>
      <c r="BE459" s="151">
        <f t="shared" si="154"/>
        <v>0</v>
      </c>
      <c r="BF459" s="151">
        <f t="shared" si="155"/>
        <v>0</v>
      </c>
      <c r="BG459" s="151">
        <f t="shared" si="156"/>
        <v>0</v>
      </c>
      <c r="BH459" s="151">
        <f t="shared" si="157"/>
        <v>0</v>
      </c>
      <c r="BI459" s="151">
        <f t="shared" si="158"/>
        <v>0</v>
      </c>
      <c r="BJ459" s="14" t="s">
        <v>147</v>
      </c>
      <c r="BK459" s="151">
        <f t="shared" si="159"/>
        <v>0</v>
      </c>
      <c r="BL459" s="14" t="s">
        <v>200</v>
      </c>
      <c r="BM459" s="150" t="s">
        <v>971</v>
      </c>
    </row>
    <row r="460" spans="1:65" s="2" customFormat="1" ht="77.25" customHeight="1" x14ac:dyDescent="0.2">
      <c r="A460" s="29"/>
      <c r="B460" s="142"/>
      <c r="C460" s="178" t="s">
        <v>1273</v>
      </c>
      <c r="D460" s="178" t="s">
        <v>268</v>
      </c>
      <c r="E460" s="179" t="s">
        <v>1653</v>
      </c>
      <c r="F460" s="180" t="s">
        <v>1654</v>
      </c>
      <c r="G460" s="181" t="s">
        <v>145</v>
      </c>
      <c r="H460" s="182">
        <v>8</v>
      </c>
      <c r="I460" s="152"/>
      <c r="J460" s="153">
        <f t="shared" si="150"/>
        <v>0</v>
      </c>
      <c r="K460" s="154"/>
      <c r="L460" s="155"/>
      <c r="M460" s="156" t="s">
        <v>1</v>
      </c>
      <c r="N460" s="157" t="s">
        <v>40</v>
      </c>
      <c r="O460" s="55"/>
      <c r="P460" s="148">
        <f t="shared" si="151"/>
        <v>0</v>
      </c>
      <c r="Q460" s="148">
        <v>2.5000000000000001E-2</v>
      </c>
      <c r="R460" s="148">
        <f t="shared" si="152"/>
        <v>0.2</v>
      </c>
      <c r="S460" s="148">
        <v>0</v>
      </c>
      <c r="T460" s="149">
        <f t="shared" si="153"/>
        <v>0</v>
      </c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R460" s="150" t="s">
        <v>263</v>
      </c>
      <c r="AT460" s="150" t="s">
        <v>268</v>
      </c>
      <c r="AU460" s="150" t="s">
        <v>147</v>
      </c>
      <c r="AY460" s="14" t="s">
        <v>140</v>
      </c>
      <c r="BE460" s="151">
        <f t="shared" si="154"/>
        <v>0</v>
      </c>
      <c r="BF460" s="151">
        <f t="shared" si="155"/>
        <v>0</v>
      </c>
      <c r="BG460" s="151">
        <f t="shared" si="156"/>
        <v>0</v>
      </c>
      <c r="BH460" s="151">
        <f t="shared" si="157"/>
        <v>0</v>
      </c>
      <c r="BI460" s="151">
        <f t="shared" si="158"/>
        <v>0</v>
      </c>
      <c r="BJ460" s="14" t="s">
        <v>147</v>
      </c>
      <c r="BK460" s="151">
        <f t="shared" si="159"/>
        <v>0</v>
      </c>
      <c r="BL460" s="14" t="s">
        <v>200</v>
      </c>
      <c r="BM460" s="150" t="s">
        <v>1655</v>
      </c>
    </row>
    <row r="461" spans="1:65" s="2" customFormat="1" ht="24.2" customHeight="1" x14ac:dyDescent="0.2">
      <c r="A461" s="29"/>
      <c r="B461" s="142"/>
      <c r="C461" s="173" t="s">
        <v>1274</v>
      </c>
      <c r="D461" s="173" t="s">
        <v>143</v>
      </c>
      <c r="E461" s="174" t="s">
        <v>973</v>
      </c>
      <c r="F461" s="175" t="s">
        <v>974</v>
      </c>
      <c r="G461" s="176" t="s">
        <v>462</v>
      </c>
      <c r="H461" s="158"/>
      <c r="I461" s="143"/>
      <c r="J461" s="144">
        <f t="shared" si="150"/>
        <v>0</v>
      </c>
      <c r="K461" s="145"/>
      <c r="L461" s="30"/>
      <c r="M461" s="146" t="s">
        <v>1</v>
      </c>
      <c r="N461" s="147" t="s">
        <v>40</v>
      </c>
      <c r="O461" s="55"/>
      <c r="P461" s="148">
        <f t="shared" si="151"/>
        <v>0</v>
      </c>
      <c r="Q461" s="148">
        <v>0</v>
      </c>
      <c r="R461" s="148">
        <f t="shared" si="152"/>
        <v>0</v>
      </c>
      <c r="S461" s="148">
        <v>0</v>
      </c>
      <c r="T461" s="149">
        <f t="shared" si="153"/>
        <v>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R461" s="150" t="s">
        <v>200</v>
      </c>
      <c r="AT461" s="150" t="s">
        <v>143</v>
      </c>
      <c r="AU461" s="150" t="s">
        <v>147</v>
      </c>
      <c r="AY461" s="14" t="s">
        <v>140</v>
      </c>
      <c r="BE461" s="151">
        <f t="shared" si="154"/>
        <v>0</v>
      </c>
      <c r="BF461" s="151">
        <f t="shared" si="155"/>
        <v>0</v>
      </c>
      <c r="BG461" s="151">
        <f t="shared" si="156"/>
        <v>0</v>
      </c>
      <c r="BH461" s="151">
        <f t="shared" si="157"/>
        <v>0</v>
      </c>
      <c r="BI461" s="151">
        <f t="shared" si="158"/>
        <v>0</v>
      </c>
      <c r="BJ461" s="14" t="s">
        <v>147</v>
      </c>
      <c r="BK461" s="151">
        <f t="shared" si="159"/>
        <v>0</v>
      </c>
      <c r="BL461" s="14" t="s">
        <v>200</v>
      </c>
      <c r="BM461" s="150" t="s">
        <v>975</v>
      </c>
    </row>
    <row r="462" spans="1:65" s="12" customFormat="1" ht="22.9" customHeight="1" x14ac:dyDescent="0.2">
      <c r="B462" s="130"/>
      <c r="D462" s="131" t="s">
        <v>73</v>
      </c>
      <c r="E462" s="140" t="s">
        <v>976</v>
      </c>
      <c r="F462" s="140" t="s">
        <v>977</v>
      </c>
      <c r="I462" s="133"/>
      <c r="J462" s="141">
        <f>BK462</f>
        <v>0</v>
      </c>
      <c r="L462" s="130"/>
      <c r="M462" s="134"/>
      <c r="N462" s="135"/>
      <c r="O462" s="135"/>
      <c r="P462" s="136">
        <f>SUM(P463:P468)</f>
        <v>0</v>
      </c>
      <c r="Q462" s="135"/>
      <c r="R462" s="136">
        <f>SUM(R463:R468)</f>
        <v>5.1019460000000003E-2</v>
      </c>
      <c r="S462" s="135"/>
      <c r="T462" s="137">
        <f>SUM(T463:T468)</f>
        <v>0</v>
      </c>
      <c r="AR462" s="131" t="s">
        <v>147</v>
      </c>
      <c r="AT462" s="138" t="s">
        <v>73</v>
      </c>
      <c r="AU462" s="138" t="s">
        <v>80</v>
      </c>
      <c r="AY462" s="131" t="s">
        <v>140</v>
      </c>
      <c r="BK462" s="139">
        <f>SUM(BK463:BK468)</f>
        <v>0</v>
      </c>
    </row>
    <row r="463" spans="1:65" s="2" customFormat="1" ht="28.5" customHeight="1" x14ac:dyDescent="0.2">
      <c r="A463" s="29"/>
      <c r="B463" s="142"/>
      <c r="C463" s="173" t="s">
        <v>1275</v>
      </c>
      <c r="D463" s="173" t="s">
        <v>143</v>
      </c>
      <c r="E463" s="174" t="s">
        <v>979</v>
      </c>
      <c r="F463" s="175" t="s">
        <v>980</v>
      </c>
      <c r="G463" s="176" t="s">
        <v>145</v>
      </c>
      <c r="H463" s="177">
        <v>27</v>
      </c>
      <c r="I463" s="143"/>
      <c r="J463" s="144">
        <f t="shared" ref="J463:J468" si="160">ROUND(I463*H463,2)</f>
        <v>0</v>
      </c>
      <c r="K463" s="145"/>
      <c r="L463" s="30"/>
      <c r="M463" s="146" t="s">
        <v>1</v>
      </c>
      <c r="N463" s="147" t="s">
        <v>40</v>
      </c>
      <c r="O463" s="55"/>
      <c r="P463" s="148">
        <f t="shared" ref="P463:P468" si="161">O463*H463</f>
        <v>0</v>
      </c>
      <c r="Q463" s="148">
        <v>0</v>
      </c>
      <c r="R463" s="148">
        <f t="shared" ref="R463:R468" si="162">Q463*H463</f>
        <v>0</v>
      </c>
      <c r="S463" s="148">
        <v>0</v>
      </c>
      <c r="T463" s="149">
        <f t="shared" ref="T463:T468" si="163">S463*H463</f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150" t="s">
        <v>200</v>
      </c>
      <c r="AT463" s="150" t="s">
        <v>143</v>
      </c>
      <c r="AU463" s="150" t="s">
        <v>147</v>
      </c>
      <c r="AY463" s="14" t="s">
        <v>140</v>
      </c>
      <c r="BE463" s="151">
        <f t="shared" ref="BE463:BE468" si="164">IF(N463="základná",J463,0)</f>
        <v>0</v>
      </c>
      <c r="BF463" s="151">
        <f t="shared" ref="BF463:BF468" si="165">IF(N463="znížená",J463,0)</f>
        <v>0</v>
      </c>
      <c r="BG463" s="151">
        <f t="shared" ref="BG463:BG468" si="166">IF(N463="zákl. prenesená",J463,0)</f>
        <v>0</v>
      </c>
      <c r="BH463" s="151">
        <f t="shared" ref="BH463:BH468" si="167">IF(N463="zníž. prenesená",J463,0)</f>
        <v>0</v>
      </c>
      <c r="BI463" s="151">
        <f t="shared" ref="BI463:BI468" si="168">IF(N463="nulová",J463,0)</f>
        <v>0</v>
      </c>
      <c r="BJ463" s="14" t="s">
        <v>147</v>
      </c>
      <c r="BK463" s="151">
        <f t="shared" ref="BK463:BK468" si="169">ROUND(I463*H463,2)</f>
        <v>0</v>
      </c>
      <c r="BL463" s="14" t="s">
        <v>200</v>
      </c>
      <c r="BM463" s="150" t="s">
        <v>981</v>
      </c>
    </row>
    <row r="464" spans="1:65" s="2" customFormat="1" ht="24.2" customHeight="1" x14ac:dyDescent="0.2">
      <c r="A464" s="29"/>
      <c r="B464" s="142"/>
      <c r="C464" s="173" t="s">
        <v>1276</v>
      </c>
      <c r="D464" s="173" t="s">
        <v>143</v>
      </c>
      <c r="E464" s="174" t="s">
        <v>983</v>
      </c>
      <c r="F464" s="175" t="s">
        <v>984</v>
      </c>
      <c r="G464" s="176" t="s">
        <v>271</v>
      </c>
      <c r="H464" s="177">
        <v>9.4420000000000002</v>
      </c>
      <c r="I464" s="143"/>
      <c r="J464" s="144">
        <f t="shared" si="160"/>
        <v>0</v>
      </c>
      <c r="K464" s="145"/>
      <c r="L464" s="30"/>
      <c r="M464" s="146" t="s">
        <v>1</v>
      </c>
      <c r="N464" s="147" t="s">
        <v>40</v>
      </c>
      <c r="O464" s="55"/>
      <c r="P464" s="148">
        <f t="shared" si="161"/>
        <v>0</v>
      </c>
      <c r="Q464" s="148">
        <v>8.0000000000000007E-5</v>
      </c>
      <c r="R464" s="148">
        <f t="shared" si="162"/>
        <v>7.5536000000000006E-4</v>
      </c>
      <c r="S464" s="148">
        <v>0</v>
      </c>
      <c r="T464" s="149">
        <f t="shared" si="163"/>
        <v>0</v>
      </c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R464" s="150" t="s">
        <v>200</v>
      </c>
      <c r="AT464" s="150" t="s">
        <v>143</v>
      </c>
      <c r="AU464" s="150" t="s">
        <v>147</v>
      </c>
      <c r="AY464" s="14" t="s">
        <v>140</v>
      </c>
      <c r="BE464" s="151">
        <f t="shared" si="164"/>
        <v>0</v>
      </c>
      <c r="BF464" s="151">
        <f t="shared" si="165"/>
        <v>0</v>
      </c>
      <c r="BG464" s="151">
        <f t="shared" si="166"/>
        <v>0</v>
      </c>
      <c r="BH464" s="151">
        <f t="shared" si="167"/>
        <v>0</v>
      </c>
      <c r="BI464" s="151">
        <f t="shared" si="168"/>
        <v>0</v>
      </c>
      <c r="BJ464" s="14" t="s">
        <v>147</v>
      </c>
      <c r="BK464" s="151">
        <f t="shared" si="169"/>
        <v>0</v>
      </c>
      <c r="BL464" s="14" t="s">
        <v>200</v>
      </c>
      <c r="BM464" s="150" t="s">
        <v>985</v>
      </c>
    </row>
    <row r="465" spans="1:65" s="2" customFormat="1" ht="24.75" customHeight="1" x14ac:dyDescent="0.2">
      <c r="A465" s="29"/>
      <c r="B465" s="142"/>
      <c r="C465" s="178" t="s">
        <v>1280</v>
      </c>
      <c r="D465" s="178" t="s">
        <v>268</v>
      </c>
      <c r="E465" s="179" t="s">
        <v>987</v>
      </c>
      <c r="F465" s="180" t="s">
        <v>988</v>
      </c>
      <c r="G465" s="181" t="s">
        <v>151</v>
      </c>
      <c r="H465" s="182">
        <v>0.01</v>
      </c>
      <c r="I465" s="152"/>
      <c r="J465" s="153">
        <f t="shared" si="160"/>
        <v>0</v>
      </c>
      <c r="K465" s="154"/>
      <c r="L465" s="155"/>
      <c r="M465" s="156" t="s">
        <v>1</v>
      </c>
      <c r="N465" s="157" t="s">
        <v>40</v>
      </c>
      <c r="O465" s="55"/>
      <c r="P465" s="148">
        <f t="shared" si="161"/>
        <v>0</v>
      </c>
      <c r="Q465" s="148">
        <v>1</v>
      </c>
      <c r="R465" s="148">
        <f t="shared" si="162"/>
        <v>0.01</v>
      </c>
      <c r="S465" s="148">
        <v>0</v>
      </c>
      <c r="T465" s="149">
        <f t="shared" si="163"/>
        <v>0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150" t="s">
        <v>263</v>
      </c>
      <c r="AT465" s="150" t="s">
        <v>268</v>
      </c>
      <c r="AU465" s="150" t="s">
        <v>147</v>
      </c>
      <c r="AY465" s="14" t="s">
        <v>140</v>
      </c>
      <c r="BE465" s="151">
        <f t="shared" si="164"/>
        <v>0</v>
      </c>
      <c r="BF465" s="151">
        <f t="shared" si="165"/>
        <v>0</v>
      </c>
      <c r="BG465" s="151">
        <f t="shared" si="166"/>
        <v>0</v>
      </c>
      <c r="BH465" s="151">
        <f t="shared" si="167"/>
        <v>0</v>
      </c>
      <c r="BI465" s="151">
        <f t="shared" si="168"/>
        <v>0</v>
      </c>
      <c r="BJ465" s="14" t="s">
        <v>147</v>
      </c>
      <c r="BK465" s="151">
        <f t="shared" si="169"/>
        <v>0</v>
      </c>
      <c r="BL465" s="14" t="s">
        <v>200</v>
      </c>
      <c r="BM465" s="150" t="s">
        <v>989</v>
      </c>
    </row>
    <row r="466" spans="1:65" s="2" customFormat="1" ht="24.2" customHeight="1" x14ac:dyDescent="0.2">
      <c r="A466" s="29"/>
      <c r="B466" s="142"/>
      <c r="C466" s="173" t="s">
        <v>1284</v>
      </c>
      <c r="D466" s="173" t="s">
        <v>143</v>
      </c>
      <c r="E466" s="174" t="s">
        <v>991</v>
      </c>
      <c r="F466" s="175" t="s">
        <v>992</v>
      </c>
      <c r="G466" s="176" t="s">
        <v>271</v>
      </c>
      <c r="H466" s="177">
        <v>37.734999999999999</v>
      </c>
      <c r="I466" s="143"/>
      <c r="J466" s="144">
        <f t="shared" si="160"/>
        <v>0</v>
      </c>
      <c r="K466" s="145"/>
      <c r="L466" s="30"/>
      <c r="M466" s="146" t="s">
        <v>1</v>
      </c>
      <c r="N466" s="147" t="s">
        <v>40</v>
      </c>
      <c r="O466" s="55"/>
      <c r="P466" s="148">
        <f t="shared" si="161"/>
        <v>0</v>
      </c>
      <c r="Q466" s="148">
        <v>6.0000000000000002E-5</v>
      </c>
      <c r="R466" s="148">
        <f t="shared" si="162"/>
        <v>2.2641000000000002E-3</v>
      </c>
      <c r="S466" s="148">
        <v>0</v>
      </c>
      <c r="T466" s="149">
        <f t="shared" si="163"/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50" t="s">
        <v>200</v>
      </c>
      <c r="AT466" s="150" t="s">
        <v>143</v>
      </c>
      <c r="AU466" s="150" t="s">
        <v>147</v>
      </c>
      <c r="AY466" s="14" t="s">
        <v>140</v>
      </c>
      <c r="BE466" s="151">
        <f t="shared" si="164"/>
        <v>0</v>
      </c>
      <c r="BF466" s="151">
        <f t="shared" si="165"/>
        <v>0</v>
      </c>
      <c r="BG466" s="151">
        <f t="shared" si="166"/>
        <v>0</v>
      </c>
      <c r="BH466" s="151">
        <f t="shared" si="167"/>
        <v>0</v>
      </c>
      <c r="BI466" s="151">
        <f t="shared" si="168"/>
        <v>0</v>
      </c>
      <c r="BJ466" s="14" t="s">
        <v>147</v>
      </c>
      <c r="BK466" s="151">
        <f t="shared" si="169"/>
        <v>0</v>
      </c>
      <c r="BL466" s="14" t="s">
        <v>200</v>
      </c>
      <c r="BM466" s="150" t="s">
        <v>1656</v>
      </c>
    </row>
    <row r="467" spans="1:65" s="2" customFormat="1" ht="24.2" customHeight="1" x14ac:dyDescent="0.2">
      <c r="A467" s="29"/>
      <c r="B467" s="142"/>
      <c r="C467" s="178" t="s">
        <v>1288</v>
      </c>
      <c r="D467" s="178" t="s">
        <v>268</v>
      </c>
      <c r="E467" s="179" t="s">
        <v>994</v>
      </c>
      <c r="F467" s="180" t="s">
        <v>995</v>
      </c>
      <c r="G467" s="181" t="s">
        <v>151</v>
      </c>
      <c r="H467" s="182">
        <v>3.7999999999999999E-2</v>
      </c>
      <c r="I467" s="152"/>
      <c r="J467" s="153">
        <f t="shared" si="160"/>
        <v>0</v>
      </c>
      <c r="K467" s="154"/>
      <c r="L467" s="155"/>
      <c r="M467" s="156" t="s">
        <v>1</v>
      </c>
      <c r="N467" s="157" t="s">
        <v>40</v>
      </c>
      <c r="O467" s="55"/>
      <c r="P467" s="148">
        <f t="shared" si="161"/>
        <v>0</v>
      </c>
      <c r="Q467" s="148">
        <v>1</v>
      </c>
      <c r="R467" s="148">
        <f t="shared" si="162"/>
        <v>3.7999999999999999E-2</v>
      </c>
      <c r="S467" s="148">
        <v>0</v>
      </c>
      <c r="T467" s="149">
        <f t="shared" si="163"/>
        <v>0</v>
      </c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R467" s="150" t="s">
        <v>263</v>
      </c>
      <c r="AT467" s="150" t="s">
        <v>268</v>
      </c>
      <c r="AU467" s="150" t="s">
        <v>147</v>
      </c>
      <c r="AY467" s="14" t="s">
        <v>140</v>
      </c>
      <c r="BE467" s="151">
        <f t="shared" si="164"/>
        <v>0</v>
      </c>
      <c r="BF467" s="151">
        <f t="shared" si="165"/>
        <v>0</v>
      </c>
      <c r="BG467" s="151">
        <f t="shared" si="166"/>
        <v>0</v>
      </c>
      <c r="BH467" s="151">
        <f t="shared" si="167"/>
        <v>0</v>
      </c>
      <c r="BI467" s="151">
        <f t="shared" si="168"/>
        <v>0</v>
      </c>
      <c r="BJ467" s="14" t="s">
        <v>147</v>
      </c>
      <c r="BK467" s="151">
        <f t="shared" si="169"/>
        <v>0</v>
      </c>
      <c r="BL467" s="14" t="s">
        <v>200</v>
      </c>
      <c r="BM467" s="150" t="s">
        <v>1657</v>
      </c>
    </row>
    <row r="468" spans="1:65" s="2" customFormat="1" ht="24.2" customHeight="1" x14ac:dyDescent="0.2">
      <c r="A468" s="29"/>
      <c r="B468" s="142"/>
      <c r="C468" s="173" t="s">
        <v>1292</v>
      </c>
      <c r="D468" s="173" t="s">
        <v>143</v>
      </c>
      <c r="E468" s="174" t="s">
        <v>997</v>
      </c>
      <c r="F468" s="175" t="s">
        <v>998</v>
      </c>
      <c r="G468" s="176" t="s">
        <v>462</v>
      </c>
      <c r="H468" s="158"/>
      <c r="I468" s="143"/>
      <c r="J468" s="144">
        <f t="shared" si="160"/>
        <v>0</v>
      </c>
      <c r="K468" s="145"/>
      <c r="L468" s="30"/>
      <c r="M468" s="146" t="s">
        <v>1</v>
      </c>
      <c r="N468" s="147" t="s">
        <v>40</v>
      </c>
      <c r="O468" s="55"/>
      <c r="P468" s="148">
        <f t="shared" si="161"/>
        <v>0</v>
      </c>
      <c r="Q468" s="148">
        <v>0</v>
      </c>
      <c r="R468" s="148">
        <f t="shared" si="162"/>
        <v>0</v>
      </c>
      <c r="S468" s="148">
        <v>0</v>
      </c>
      <c r="T468" s="149">
        <f t="shared" si="163"/>
        <v>0</v>
      </c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R468" s="150" t="s">
        <v>200</v>
      </c>
      <c r="AT468" s="150" t="s">
        <v>143</v>
      </c>
      <c r="AU468" s="150" t="s">
        <v>147</v>
      </c>
      <c r="AY468" s="14" t="s">
        <v>140</v>
      </c>
      <c r="BE468" s="151">
        <f t="shared" si="164"/>
        <v>0</v>
      </c>
      <c r="BF468" s="151">
        <f t="shared" si="165"/>
        <v>0</v>
      </c>
      <c r="BG468" s="151">
        <f t="shared" si="166"/>
        <v>0</v>
      </c>
      <c r="BH468" s="151">
        <f t="shared" si="167"/>
        <v>0</v>
      </c>
      <c r="BI468" s="151">
        <f t="shared" si="168"/>
        <v>0</v>
      </c>
      <c r="BJ468" s="14" t="s">
        <v>147</v>
      </c>
      <c r="BK468" s="151">
        <f t="shared" si="169"/>
        <v>0</v>
      </c>
      <c r="BL468" s="14" t="s">
        <v>200</v>
      </c>
      <c r="BM468" s="150" t="s">
        <v>999</v>
      </c>
    </row>
    <row r="469" spans="1:65" s="12" customFormat="1" ht="22.9" customHeight="1" x14ac:dyDescent="0.2">
      <c r="B469" s="130"/>
      <c r="D469" s="131" t="s">
        <v>73</v>
      </c>
      <c r="E469" s="140" t="s">
        <v>1000</v>
      </c>
      <c r="F469" s="140" t="s">
        <v>1001</v>
      </c>
      <c r="I469" s="133"/>
      <c r="J469" s="141">
        <f>BK469</f>
        <v>0</v>
      </c>
      <c r="L469" s="130"/>
      <c r="M469" s="134"/>
      <c r="N469" s="135"/>
      <c r="O469" s="135"/>
      <c r="P469" s="136">
        <f>P470+SUM(P471:P474)+P487+P499</f>
        <v>0</v>
      </c>
      <c r="Q469" s="135"/>
      <c r="R469" s="136">
        <f>R470+SUM(R471:R474)+R487+R499</f>
        <v>2E-3</v>
      </c>
      <c r="S469" s="135"/>
      <c r="T469" s="137">
        <f>T470+SUM(T471:T474)+T487+T499</f>
        <v>3.0226000000000003E-2</v>
      </c>
      <c r="AR469" s="131" t="s">
        <v>147</v>
      </c>
      <c r="AT469" s="138" t="s">
        <v>73</v>
      </c>
      <c r="AU469" s="138" t="s">
        <v>80</v>
      </c>
      <c r="AY469" s="131" t="s">
        <v>140</v>
      </c>
      <c r="BK469" s="139">
        <f>BK470+SUM(BK471:BK474)+BK487+BK499</f>
        <v>0</v>
      </c>
    </row>
    <row r="470" spans="1:65" s="2" customFormat="1" ht="26.25" customHeight="1" x14ac:dyDescent="0.2">
      <c r="A470" s="29"/>
      <c r="B470" s="142"/>
      <c r="C470" s="173" t="s">
        <v>1296</v>
      </c>
      <c r="D470" s="173" t="s">
        <v>143</v>
      </c>
      <c r="E470" s="174" t="s">
        <v>1658</v>
      </c>
      <c r="F470" s="175" t="s">
        <v>1659</v>
      </c>
      <c r="G470" s="176" t="s">
        <v>145</v>
      </c>
      <c r="H470" s="177">
        <v>2</v>
      </c>
      <c r="I470" s="143"/>
      <c r="J470" s="144">
        <f>ROUND(I470*H470,2)</f>
        <v>0</v>
      </c>
      <c r="K470" s="145"/>
      <c r="L470" s="30"/>
      <c r="M470" s="146" t="s">
        <v>1</v>
      </c>
      <c r="N470" s="147" t="s">
        <v>40</v>
      </c>
      <c r="O470" s="55"/>
      <c r="P470" s="148">
        <f>O470*H470</f>
        <v>0</v>
      </c>
      <c r="Q470" s="148">
        <v>0</v>
      </c>
      <c r="R470" s="148">
        <f>Q470*H470</f>
        <v>0</v>
      </c>
      <c r="S470" s="148">
        <v>0</v>
      </c>
      <c r="T470" s="149">
        <f>S470*H470</f>
        <v>0</v>
      </c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R470" s="150" t="s">
        <v>200</v>
      </c>
      <c r="AT470" s="150" t="s">
        <v>143</v>
      </c>
      <c r="AU470" s="150" t="s">
        <v>147</v>
      </c>
      <c r="AY470" s="14" t="s">
        <v>140</v>
      </c>
      <c r="BE470" s="151">
        <f>IF(N470="základná",J470,0)</f>
        <v>0</v>
      </c>
      <c r="BF470" s="151">
        <f>IF(N470="znížená",J470,0)</f>
        <v>0</v>
      </c>
      <c r="BG470" s="151">
        <f>IF(N470="zákl. prenesená",J470,0)</f>
        <v>0</v>
      </c>
      <c r="BH470" s="151">
        <f>IF(N470="zníž. prenesená",J470,0)</f>
        <v>0</v>
      </c>
      <c r="BI470" s="151">
        <f>IF(N470="nulová",J470,0)</f>
        <v>0</v>
      </c>
      <c r="BJ470" s="14" t="s">
        <v>147</v>
      </c>
      <c r="BK470" s="151">
        <f>ROUND(I470*H470,2)</f>
        <v>0</v>
      </c>
      <c r="BL470" s="14" t="s">
        <v>200</v>
      </c>
      <c r="BM470" s="150" t="s">
        <v>1660</v>
      </c>
    </row>
    <row r="471" spans="1:65" s="2" customFormat="1" ht="24.2" customHeight="1" x14ac:dyDescent="0.2">
      <c r="A471" s="29"/>
      <c r="B471" s="142"/>
      <c r="C471" s="178" t="s">
        <v>1300</v>
      </c>
      <c r="D471" s="178" t="s">
        <v>268</v>
      </c>
      <c r="E471" s="179" t="s">
        <v>1661</v>
      </c>
      <c r="F471" s="180" t="s">
        <v>1662</v>
      </c>
      <c r="G471" s="181" t="s">
        <v>145</v>
      </c>
      <c r="H471" s="182">
        <v>2</v>
      </c>
      <c r="I471" s="152"/>
      <c r="J471" s="153">
        <f>ROUND(I471*H471,2)</f>
        <v>0</v>
      </c>
      <c r="K471" s="154"/>
      <c r="L471" s="155"/>
      <c r="M471" s="156" t="s">
        <v>1</v>
      </c>
      <c r="N471" s="157" t="s">
        <v>40</v>
      </c>
      <c r="O471" s="55"/>
      <c r="P471" s="148">
        <f>O471*H471</f>
        <v>0</v>
      </c>
      <c r="Q471" s="148">
        <v>1E-3</v>
      </c>
      <c r="R471" s="148">
        <f>Q471*H471</f>
        <v>2E-3</v>
      </c>
      <c r="S471" s="148">
        <v>0</v>
      </c>
      <c r="T471" s="149">
        <f>S471*H471</f>
        <v>0</v>
      </c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R471" s="150" t="s">
        <v>263</v>
      </c>
      <c r="AT471" s="150" t="s">
        <v>268</v>
      </c>
      <c r="AU471" s="150" t="s">
        <v>147</v>
      </c>
      <c r="AY471" s="14" t="s">
        <v>140</v>
      </c>
      <c r="BE471" s="151">
        <f>IF(N471="základná",J471,0)</f>
        <v>0</v>
      </c>
      <c r="BF471" s="151">
        <f>IF(N471="znížená",J471,0)</f>
        <v>0</v>
      </c>
      <c r="BG471" s="151">
        <f>IF(N471="zákl. prenesená",J471,0)</f>
        <v>0</v>
      </c>
      <c r="BH471" s="151">
        <f>IF(N471="zníž. prenesená",J471,0)</f>
        <v>0</v>
      </c>
      <c r="BI471" s="151">
        <f>IF(N471="nulová",J471,0)</f>
        <v>0</v>
      </c>
      <c r="BJ471" s="14" t="s">
        <v>147</v>
      </c>
      <c r="BK471" s="151">
        <f>ROUND(I471*H471,2)</f>
        <v>0</v>
      </c>
      <c r="BL471" s="14" t="s">
        <v>200</v>
      </c>
      <c r="BM471" s="150" t="s">
        <v>1663</v>
      </c>
    </row>
    <row r="472" spans="1:65" s="2" customFormat="1" ht="24.2" customHeight="1" x14ac:dyDescent="0.2">
      <c r="A472" s="29"/>
      <c r="B472" s="142"/>
      <c r="C472" s="173" t="s">
        <v>1304</v>
      </c>
      <c r="D472" s="173" t="s">
        <v>143</v>
      </c>
      <c r="E472" s="174" t="s">
        <v>1003</v>
      </c>
      <c r="F472" s="175" t="s">
        <v>1004</v>
      </c>
      <c r="G472" s="176" t="s">
        <v>145</v>
      </c>
      <c r="H472" s="177">
        <v>4</v>
      </c>
      <c r="I472" s="143"/>
      <c r="J472" s="144">
        <f>ROUND(I472*H472,2)</f>
        <v>0</v>
      </c>
      <c r="K472" s="145"/>
      <c r="L472" s="30"/>
      <c r="M472" s="146" t="s">
        <v>1</v>
      </c>
      <c r="N472" s="147" t="s">
        <v>40</v>
      </c>
      <c r="O472" s="55"/>
      <c r="P472" s="148">
        <f>O472*H472</f>
        <v>0</v>
      </c>
      <c r="Q472" s="148">
        <v>0</v>
      </c>
      <c r="R472" s="148">
        <f>Q472*H472</f>
        <v>0</v>
      </c>
      <c r="S472" s="148">
        <v>0</v>
      </c>
      <c r="T472" s="149">
        <f>S472*H472</f>
        <v>0</v>
      </c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R472" s="150" t="s">
        <v>200</v>
      </c>
      <c r="AT472" s="150" t="s">
        <v>143</v>
      </c>
      <c r="AU472" s="150" t="s">
        <v>147</v>
      </c>
      <c r="AY472" s="14" t="s">
        <v>140</v>
      </c>
      <c r="BE472" s="151">
        <f>IF(N472="základná",J472,0)</f>
        <v>0</v>
      </c>
      <c r="BF472" s="151">
        <f>IF(N472="znížená",J472,0)</f>
        <v>0</v>
      </c>
      <c r="BG472" s="151">
        <f>IF(N472="zákl. prenesená",J472,0)</f>
        <v>0</v>
      </c>
      <c r="BH472" s="151">
        <f>IF(N472="zníž. prenesená",J472,0)</f>
        <v>0</v>
      </c>
      <c r="BI472" s="151">
        <f>IF(N472="nulová",J472,0)</f>
        <v>0</v>
      </c>
      <c r="BJ472" s="14" t="s">
        <v>147</v>
      </c>
      <c r="BK472" s="151">
        <f>ROUND(I472*H472,2)</f>
        <v>0</v>
      </c>
      <c r="BL472" s="14" t="s">
        <v>200</v>
      </c>
      <c r="BM472" s="150" t="s">
        <v>1005</v>
      </c>
    </row>
    <row r="473" spans="1:65" s="2" customFormat="1" ht="14.45" customHeight="1" x14ac:dyDescent="0.2">
      <c r="A473" s="29"/>
      <c r="B473" s="142"/>
      <c r="C473" s="173" t="s">
        <v>1307</v>
      </c>
      <c r="D473" s="173" t="s">
        <v>143</v>
      </c>
      <c r="E473" s="174" t="s">
        <v>1007</v>
      </c>
      <c r="F473" s="175" t="s">
        <v>1008</v>
      </c>
      <c r="G473" s="176" t="s">
        <v>163</v>
      </c>
      <c r="H473" s="177">
        <v>23.8</v>
      </c>
      <c r="I473" s="143"/>
      <c r="J473" s="144">
        <f>ROUND(I473*H473,2)</f>
        <v>0</v>
      </c>
      <c r="K473" s="145"/>
      <c r="L473" s="30"/>
      <c r="M473" s="146" t="s">
        <v>1</v>
      </c>
      <c r="N473" s="147" t="s">
        <v>40</v>
      </c>
      <c r="O473" s="55"/>
      <c r="P473" s="148">
        <f>O473*H473</f>
        <v>0</v>
      </c>
      <c r="Q473" s="148">
        <v>0</v>
      </c>
      <c r="R473" s="148">
        <f>Q473*H473</f>
        <v>0</v>
      </c>
      <c r="S473" s="148">
        <v>1.2700000000000001E-3</v>
      </c>
      <c r="T473" s="149">
        <f>S473*H473</f>
        <v>3.0226000000000003E-2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50" t="s">
        <v>200</v>
      </c>
      <c r="AT473" s="150" t="s">
        <v>143</v>
      </c>
      <c r="AU473" s="150" t="s">
        <v>147</v>
      </c>
      <c r="AY473" s="14" t="s">
        <v>140</v>
      </c>
      <c r="BE473" s="151">
        <f>IF(N473="základná",J473,0)</f>
        <v>0</v>
      </c>
      <c r="BF473" s="151">
        <f>IF(N473="znížená",J473,0)</f>
        <v>0</v>
      </c>
      <c r="BG473" s="151">
        <f>IF(N473="zákl. prenesená",J473,0)</f>
        <v>0</v>
      </c>
      <c r="BH473" s="151">
        <f>IF(N473="zníž. prenesená",J473,0)</f>
        <v>0</v>
      </c>
      <c r="BI473" s="151">
        <f>IF(N473="nulová",J473,0)</f>
        <v>0</v>
      </c>
      <c r="BJ473" s="14" t="s">
        <v>147</v>
      </c>
      <c r="BK473" s="151">
        <f>ROUND(I473*H473,2)</f>
        <v>0</v>
      </c>
      <c r="BL473" s="14" t="s">
        <v>200</v>
      </c>
      <c r="BM473" s="150" t="s">
        <v>1009</v>
      </c>
    </row>
    <row r="474" spans="1:65" s="12" customFormat="1" ht="20.85" customHeight="1" x14ac:dyDescent="0.2">
      <c r="B474" s="130"/>
      <c r="C474" s="183"/>
      <c r="D474" s="184" t="s">
        <v>73</v>
      </c>
      <c r="E474" s="185" t="s">
        <v>1010</v>
      </c>
      <c r="F474" s="185" t="s">
        <v>1664</v>
      </c>
      <c r="G474" s="183"/>
      <c r="H474" s="183"/>
      <c r="I474" s="133"/>
      <c r="J474" s="141">
        <f>BK474</f>
        <v>0</v>
      </c>
      <c r="L474" s="130"/>
      <c r="M474" s="134"/>
      <c r="N474" s="135"/>
      <c r="O474" s="135"/>
      <c r="P474" s="136">
        <f>SUM(P475:P486)</f>
        <v>0</v>
      </c>
      <c r="Q474" s="135"/>
      <c r="R474" s="136">
        <f>SUM(R475:R486)</f>
        <v>0</v>
      </c>
      <c r="S474" s="135"/>
      <c r="T474" s="137">
        <f>SUM(T475:T486)</f>
        <v>0</v>
      </c>
      <c r="AR474" s="131" t="s">
        <v>147</v>
      </c>
      <c r="AT474" s="138" t="s">
        <v>73</v>
      </c>
      <c r="AU474" s="138" t="s">
        <v>147</v>
      </c>
      <c r="AY474" s="131" t="s">
        <v>140</v>
      </c>
      <c r="BK474" s="139">
        <f>SUM(BK475:BK486)</f>
        <v>0</v>
      </c>
    </row>
    <row r="475" spans="1:65" s="2" customFormat="1" ht="79.5" customHeight="1" x14ac:dyDescent="0.2">
      <c r="A475" s="29"/>
      <c r="B475" s="142"/>
      <c r="C475" s="173" t="s">
        <v>1311</v>
      </c>
      <c r="D475" s="173" t="s">
        <v>143</v>
      </c>
      <c r="E475" s="174" t="s">
        <v>1012</v>
      </c>
      <c r="F475" s="175" t="s">
        <v>2105</v>
      </c>
      <c r="G475" s="176" t="s">
        <v>145</v>
      </c>
      <c r="H475" s="177">
        <v>3</v>
      </c>
      <c r="I475" s="143"/>
      <c r="J475" s="144">
        <f t="shared" ref="J475:J486" si="170">ROUND(I475*H475,2)</f>
        <v>0</v>
      </c>
      <c r="K475" s="145"/>
      <c r="L475" s="30"/>
      <c r="M475" s="146" t="s">
        <v>1</v>
      </c>
      <c r="N475" s="147" t="s">
        <v>40</v>
      </c>
      <c r="O475" s="55"/>
      <c r="P475" s="148">
        <f t="shared" ref="P475:P486" si="171">O475*H475</f>
        <v>0</v>
      </c>
      <c r="Q475" s="148">
        <v>0</v>
      </c>
      <c r="R475" s="148">
        <f t="shared" ref="R475:R486" si="172">Q475*H475</f>
        <v>0</v>
      </c>
      <c r="S475" s="148">
        <v>0</v>
      </c>
      <c r="T475" s="149">
        <f t="shared" ref="T475:T486" si="173">S475*H475</f>
        <v>0</v>
      </c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R475" s="150" t="s">
        <v>200</v>
      </c>
      <c r="AT475" s="150" t="s">
        <v>143</v>
      </c>
      <c r="AU475" s="150" t="s">
        <v>141</v>
      </c>
      <c r="AY475" s="14" t="s">
        <v>140</v>
      </c>
      <c r="BE475" s="151">
        <f t="shared" ref="BE475:BE486" si="174">IF(N475="základná",J475,0)</f>
        <v>0</v>
      </c>
      <c r="BF475" s="151">
        <f t="shared" ref="BF475:BF486" si="175">IF(N475="znížená",J475,0)</f>
        <v>0</v>
      </c>
      <c r="BG475" s="151">
        <f t="shared" ref="BG475:BG486" si="176">IF(N475="zákl. prenesená",J475,0)</f>
        <v>0</v>
      </c>
      <c r="BH475" s="151">
        <f t="shared" ref="BH475:BH486" si="177">IF(N475="zníž. prenesená",J475,0)</f>
        <v>0</v>
      </c>
      <c r="BI475" s="151">
        <f t="shared" ref="BI475:BI486" si="178">IF(N475="nulová",J475,0)</f>
        <v>0</v>
      </c>
      <c r="BJ475" s="14" t="s">
        <v>147</v>
      </c>
      <c r="BK475" s="151">
        <f t="shared" ref="BK475:BK486" si="179">ROUND(I475*H475,2)</f>
        <v>0</v>
      </c>
      <c r="BL475" s="14" t="s">
        <v>200</v>
      </c>
      <c r="BM475" s="150" t="s">
        <v>1665</v>
      </c>
    </row>
    <row r="476" spans="1:65" s="2" customFormat="1" ht="51" customHeight="1" x14ac:dyDescent="0.2">
      <c r="A476" s="29"/>
      <c r="B476" s="142"/>
      <c r="C476" s="173" t="s">
        <v>1312</v>
      </c>
      <c r="D476" s="173" t="s">
        <v>143</v>
      </c>
      <c r="E476" s="174" t="s">
        <v>1015</v>
      </c>
      <c r="F476" s="175" t="s">
        <v>2106</v>
      </c>
      <c r="G476" s="176" t="s">
        <v>145</v>
      </c>
      <c r="H476" s="177">
        <v>3</v>
      </c>
      <c r="I476" s="143"/>
      <c r="J476" s="144">
        <f t="shared" si="170"/>
        <v>0</v>
      </c>
      <c r="K476" s="145"/>
      <c r="L476" s="30"/>
      <c r="M476" s="146" t="s">
        <v>1</v>
      </c>
      <c r="N476" s="147" t="s">
        <v>40</v>
      </c>
      <c r="O476" s="55"/>
      <c r="P476" s="148">
        <f t="shared" si="171"/>
        <v>0</v>
      </c>
      <c r="Q476" s="148">
        <v>0</v>
      </c>
      <c r="R476" s="148">
        <f t="shared" si="172"/>
        <v>0</v>
      </c>
      <c r="S476" s="148">
        <v>0</v>
      </c>
      <c r="T476" s="149">
        <f t="shared" si="173"/>
        <v>0</v>
      </c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R476" s="150" t="s">
        <v>200</v>
      </c>
      <c r="AT476" s="150" t="s">
        <v>143</v>
      </c>
      <c r="AU476" s="150" t="s">
        <v>141</v>
      </c>
      <c r="AY476" s="14" t="s">
        <v>140</v>
      </c>
      <c r="BE476" s="151">
        <f t="shared" si="174"/>
        <v>0</v>
      </c>
      <c r="BF476" s="151">
        <f t="shared" si="175"/>
        <v>0</v>
      </c>
      <c r="BG476" s="151">
        <f t="shared" si="176"/>
        <v>0</v>
      </c>
      <c r="BH476" s="151">
        <f t="shared" si="177"/>
        <v>0</v>
      </c>
      <c r="BI476" s="151">
        <f t="shared" si="178"/>
        <v>0</v>
      </c>
      <c r="BJ476" s="14" t="s">
        <v>147</v>
      </c>
      <c r="BK476" s="151">
        <f t="shared" si="179"/>
        <v>0</v>
      </c>
      <c r="BL476" s="14" t="s">
        <v>200</v>
      </c>
      <c r="BM476" s="150" t="s">
        <v>1666</v>
      </c>
    </row>
    <row r="477" spans="1:65" s="2" customFormat="1" ht="55.5" customHeight="1" x14ac:dyDescent="0.2">
      <c r="A477" s="29"/>
      <c r="B477" s="142"/>
      <c r="C477" s="173" t="s">
        <v>1313</v>
      </c>
      <c r="D477" s="173" t="s">
        <v>143</v>
      </c>
      <c r="E477" s="174" t="s">
        <v>1018</v>
      </c>
      <c r="F477" s="175" t="s">
        <v>2107</v>
      </c>
      <c r="G477" s="176" t="s">
        <v>145</v>
      </c>
      <c r="H477" s="177">
        <v>3</v>
      </c>
      <c r="I477" s="143"/>
      <c r="J477" s="144">
        <f t="shared" si="170"/>
        <v>0</v>
      </c>
      <c r="K477" s="145"/>
      <c r="L477" s="30"/>
      <c r="M477" s="146" t="s">
        <v>1</v>
      </c>
      <c r="N477" s="147" t="s">
        <v>40</v>
      </c>
      <c r="O477" s="55"/>
      <c r="P477" s="148">
        <f t="shared" si="171"/>
        <v>0</v>
      </c>
      <c r="Q477" s="148">
        <v>0</v>
      </c>
      <c r="R477" s="148">
        <f t="shared" si="172"/>
        <v>0</v>
      </c>
      <c r="S477" s="148">
        <v>0</v>
      </c>
      <c r="T477" s="149">
        <f t="shared" si="173"/>
        <v>0</v>
      </c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R477" s="150" t="s">
        <v>200</v>
      </c>
      <c r="AT477" s="150" t="s">
        <v>143</v>
      </c>
      <c r="AU477" s="150" t="s">
        <v>141</v>
      </c>
      <c r="AY477" s="14" t="s">
        <v>140</v>
      </c>
      <c r="BE477" s="151">
        <f t="shared" si="174"/>
        <v>0</v>
      </c>
      <c r="BF477" s="151">
        <f t="shared" si="175"/>
        <v>0</v>
      </c>
      <c r="BG477" s="151">
        <f t="shared" si="176"/>
        <v>0</v>
      </c>
      <c r="BH477" s="151">
        <f t="shared" si="177"/>
        <v>0</v>
      </c>
      <c r="BI477" s="151">
        <f t="shared" si="178"/>
        <v>0</v>
      </c>
      <c r="BJ477" s="14" t="s">
        <v>147</v>
      </c>
      <c r="BK477" s="151">
        <f t="shared" si="179"/>
        <v>0</v>
      </c>
      <c r="BL477" s="14" t="s">
        <v>200</v>
      </c>
      <c r="BM477" s="150" t="s">
        <v>1667</v>
      </c>
    </row>
    <row r="478" spans="1:65" s="2" customFormat="1" ht="91.5" customHeight="1" x14ac:dyDescent="0.2">
      <c r="A478" s="29"/>
      <c r="B478" s="142"/>
      <c r="C478" s="173" t="s">
        <v>1317</v>
      </c>
      <c r="D478" s="173" t="s">
        <v>143</v>
      </c>
      <c r="E478" s="174" t="s">
        <v>1668</v>
      </c>
      <c r="F478" s="175" t="s">
        <v>2108</v>
      </c>
      <c r="G478" s="176" t="s">
        <v>145</v>
      </c>
      <c r="H478" s="177">
        <v>1</v>
      </c>
      <c r="I478" s="143"/>
      <c r="J478" s="144">
        <f t="shared" si="170"/>
        <v>0</v>
      </c>
      <c r="K478" s="145"/>
      <c r="L478" s="30"/>
      <c r="M478" s="146" t="s">
        <v>1</v>
      </c>
      <c r="N478" s="147" t="s">
        <v>40</v>
      </c>
      <c r="O478" s="55"/>
      <c r="P478" s="148">
        <f t="shared" si="171"/>
        <v>0</v>
      </c>
      <c r="Q478" s="148">
        <v>0</v>
      </c>
      <c r="R478" s="148">
        <f t="shared" si="172"/>
        <v>0</v>
      </c>
      <c r="S478" s="148">
        <v>0</v>
      </c>
      <c r="T478" s="149">
        <f t="shared" si="173"/>
        <v>0</v>
      </c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R478" s="150" t="s">
        <v>200</v>
      </c>
      <c r="AT478" s="150" t="s">
        <v>143</v>
      </c>
      <c r="AU478" s="150" t="s">
        <v>141</v>
      </c>
      <c r="AY478" s="14" t="s">
        <v>140</v>
      </c>
      <c r="BE478" s="151">
        <f t="shared" si="174"/>
        <v>0</v>
      </c>
      <c r="BF478" s="151">
        <f t="shared" si="175"/>
        <v>0</v>
      </c>
      <c r="BG478" s="151">
        <f t="shared" si="176"/>
        <v>0</v>
      </c>
      <c r="BH478" s="151">
        <f t="shared" si="177"/>
        <v>0</v>
      </c>
      <c r="BI478" s="151">
        <f t="shared" si="178"/>
        <v>0</v>
      </c>
      <c r="BJ478" s="14" t="s">
        <v>147</v>
      </c>
      <c r="BK478" s="151">
        <f t="shared" si="179"/>
        <v>0</v>
      </c>
      <c r="BL478" s="14" t="s">
        <v>200</v>
      </c>
      <c r="BM478" s="150" t="s">
        <v>1669</v>
      </c>
    </row>
    <row r="479" spans="1:65" s="2" customFormat="1" ht="37.9" customHeight="1" x14ac:dyDescent="0.2">
      <c r="A479" s="29"/>
      <c r="B479" s="142"/>
      <c r="C479" s="173" t="s">
        <v>1670</v>
      </c>
      <c r="D479" s="173" t="s">
        <v>143</v>
      </c>
      <c r="E479" s="174" t="s">
        <v>1671</v>
      </c>
      <c r="F479" s="175" t="s">
        <v>2109</v>
      </c>
      <c r="G479" s="176" t="s">
        <v>145</v>
      </c>
      <c r="H479" s="177">
        <v>2</v>
      </c>
      <c r="I479" s="143"/>
      <c r="J479" s="144">
        <f t="shared" si="170"/>
        <v>0</v>
      </c>
      <c r="K479" s="145"/>
      <c r="L479" s="30"/>
      <c r="M479" s="146" t="s">
        <v>1</v>
      </c>
      <c r="N479" s="147" t="s">
        <v>40</v>
      </c>
      <c r="O479" s="55"/>
      <c r="P479" s="148">
        <f t="shared" si="171"/>
        <v>0</v>
      </c>
      <c r="Q479" s="148">
        <v>0</v>
      </c>
      <c r="R479" s="148">
        <f t="shared" si="172"/>
        <v>0</v>
      </c>
      <c r="S479" s="148">
        <v>0</v>
      </c>
      <c r="T479" s="149">
        <f t="shared" si="173"/>
        <v>0</v>
      </c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R479" s="150" t="s">
        <v>200</v>
      </c>
      <c r="AT479" s="150" t="s">
        <v>143</v>
      </c>
      <c r="AU479" s="150" t="s">
        <v>141</v>
      </c>
      <c r="AY479" s="14" t="s">
        <v>140</v>
      </c>
      <c r="BE479" s="151">
        <f t="shared" si="174"/>
        <v>0</v>
      </c>
      <c r="BF479" s="151">
        <f t="shared" si="175"/>
        <v>0</v>
      </c>
      <c r="BG479" s="151">
        <f t="shared" si="176"/>
        <v>0</v>
      </c>
      <c r="BH479" s="151">
        <f t="shared" si="177"/>
        <v>0</v>
      </c>
      <c r="BI479" s="151">
        <f t="shared" si="178"/>
        <v>0</v>
      </c>
      <c r="BJ479" s="14" t="s">
        <v>147</v>
      </c>
      <c r="BK479" s="151">
        <f t="shared" si="179"/>
        <v>0</v>
      </c>
      <c r="BL479" s="14" t="s">
        <v>200</v>
      </c>
      <c r="BM479" s="150" t="s">
        <v>1672</v>
      </c>
    </row>
    <row r="480" spans="1:65" s="2" customFormat="1" ht="37.9" customHeight="1" x14ac:dyDescent="0.2">
      <c r="A480" s="29"/>
      <c r="B480" s="142"/>
      <c r="C480" s="173" t="s">
        <v>1673</v>
      </c>
      <c r="D480" s="173" t="s">
        <v>143</v>
      </c>
      <c r="E480" s="174" t="s">
        <v>1021</v>
      </c>
      <c r="F480" s="175" t="s">
        <v>1022</v>
      </c>
      <c r="G480" s="176" t="s">
        <v>145</v>
      </c>
      <c r="H480" s="177">
        <v>2</v>
      </c>
      <c r="I480" s="143"/>
      <c r="J480" s="144">
        <f t="shared" si="170"/>
        <v>0</v>
      </c>
      <c r="K480" s="145"/>
      <c r="L480" s="30"/>
      <c r="M480" s="146" t="s">
        <v>1</v>
      </c>
      <c r="N480" s="147" t="s">
        <v>40</v>
      </c>
      <c r="O480" s="55"/>
      <c r="P480" s="148">
        <f t="shared" si="171"/>
        <v>0</v>
      </c>
      <c r="Q480" s="148">
        <v>0</v>
      </c>
      <c r="R480" s="148">
        <f t="shared" si="172"/>
        <v>0</v>
      </c>
      <c r="S480" s="148">
        <v>0</v>
      </c>
      <c r="T480" s="149">
        <f t="shared" si="173"/>
        <v>0</v>
      </c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R480" s="150" t="s">
        <v>200</v>
      </c>
      <c r="AT480" s="150" t="s">
        <v>143</v>
      </c>
      <c r="AU480" s="150" t="s">
        <v>141</v>
      </c>
      <c r="AY480" s="14" t="s">
        <v>140</v>
      </c>
      <c r="BE480" s="151">
        <f t="shared" si="174"/>
        <v>0</v>
      </c>
      <c r="BF480" s="151">
        <f t="shared" si="175"/>
        <v>0</v>
      </c>
      <c r="BG480" s="151">
        <f t="shared" si="176"/>
        <v>0</v>
      </c>
      <c r="BH480" s="151">
        <f t="shared" si="177"/>
        <v>0</v>
      </c>
      <c r="BI480" s="151">
        <f t="shared" si="178"/>
        <v>0</v>
      </c>
      <c r="BJ480" s="14" t="s">
        <v>147</v>
      </c>
      <c r="BK480" s="151">
        <f t="shared" si="179"/>
        <v>0</v>
      </c>
      <c r="BL480" s="14" t="s">
        <v>200</v>
      </c>
      <c r="BM480" s="150" t="s">
        <v>1674</v>
      </c>
    </row>
    <row r="481" spans="1:65" s="2" customFormat="1" ht="14.45" customHeight="1" x14ac:dyDescent="0.2">
      <c r="A481" s="29"/>
      <c r="B481" s="142"/>
      <c r="C481" s="173" t="s">
        <v>1675</v>
      </c>
      <c r="D481" s="173" t="s">
        <v>143</v>
      </c>
      <c r="E481" s="174" t="s">
        <v>1676</v>
      </c>
      <c r="F481" s="175" t="s">
        <v>1677</v>
      </c>
      <c r="G481" s="176" t="s">
        <v>145</v>
      </c>
      <c r="H481" s="177">
        <v>1</v>
      </c>
      <c r="I481" s="143"/>
      <c r="J481" s="144">
        <f t="shared" si="170"/>
        <v>0</v>
      </c>
      <c r="K481" s="145"/>
      <c r="L481" s="30"/>
      <c r="M481" s="146" t="s">
        <v>1</v>
      </c>
      <c r="N481" s="147" t="s">
        <v>40</v>
      </c>
      <c r="O481" s="55"/>
      <c r="P481" s="148">
        <f t="shared" si="171"/>
        <v>0</v>
      </c>
      <c r="Q481" s="148">
        <v>0</v>
      </c>
      <c r="R481" s="148">
        <f t="shared" si="172"/>
        <v>0</v>
      </c>
      <c r="S481" s="148">
        <v>0</v>
      </c>
      <c r="T481" s="149">
        <f t="shared" si="173"/>
        <v>0</v>
      </c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R481" s="150" t="s">
        <v>200</v>
      </c>
      <c r="AT481" s="150" t="s">
        <v>143</v>
      </c>
      <c r="AU481" s="150" t="s">
        <v>141</v>
      </c>
      <c r="AY481" s="14" t="s">
        <v>140</v>
      </c>
      <c r="BE481" s="151">
        <f t="shared" si="174"/>
        <v>0</v>
      </c>
      <c r="BF481" s="151">
        <f t="shared" si="175"/>
        <v>0</v>
      </c>
      <c r="BG481" s="151">
        <f t="shared" si="176"/>
        <v>0</v>
      </c>
      <c r="BH481" s="151">
        <f t="shared" si="177"/>
        <v>0</v>
      </c>
      <c r="BI481" s="151">
        <f t="shared" si="178"/>
        <v>0</v>
      </c>
      <c r="BJ481" s="14" t="s">
        <v>147</v>
      </c>
      <c r="BK481" s="151">
        <f t="shared" si="179"/>
        <v>0</v>
      </c>
      <c r="BL481" s="14" t="s">
        <v>200</v>
      </c>
      <c r="BM481" s="150" t="s">
        <v>1678</v>
      </c>
    </row>
    <row r="482" spans="1:65" s="2" customFormat="1" ht="24.2" customHeight="1" x14ac:dyDescent="0.2">
      <c r="A482" s="29"/>
      <c r="B482" s="142"/>
      <c r="C482" s="173" t="s">
        <v>1679</v>
      </c>
      <c r="D482" s="173" t="s">
        <v>143</v>
      </c>
      <c r="E482" s="174" t="s">
        <v>1680</v>
      </c>
      <c r="F482" s="175" t="s">
        <v>1681</v>
      </c>
      <c r="G482" s="176" t="s">
        <v>1027</v>
      </c>
      <c r="H482" s="177">
        <v>6</v>
      </c>
      <c r="I482" s="143"/>
      <c r="J482" s="144">
        <f t="shared" si="170"/>
        <v>0</v>
      </c>
      <c r="K482" s="145"/>
      <c r="L482" s="30"/>
      <c r="M482" s="146" t="s">
        <v>1</v>
      </c>
      <c r="N482" s="147" t="s">
        <v>40</v>
      </c>
      <c r="O482" s="55"/>
      <c r="P482" s="148">
        <f t="shared" si="171"/>
        <v>0</v>
      </c>
      <c r="Q482" s="148">
        <v>0</v>
      </c>
      <c r="R482" s="148">
        <f t="shared" si="172"/>
        <v>0</v>
      </c>
      <c r="S482" s="148">
        <v>0</v>
      </c>
      <c r="T482" s="149">
        <f t="shared" si="173"/>
        <v>0</v>
      </c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R482" s="150" t="s">
        <v>200</v>
      </c>
      <c r="AT482" s="150" t="s">
        <v>143</v>
      </c>
      <c r="AU482" s="150" t="s">
        <v>141</v>
      </c>
      <c r="AY482" s="14" t="s">
        <v>140</v>
      </c>
      <c r="BE482" s="151">
        <f t="shared" si="174"/>
        <v>0</v>
      </c>
      <c r="BF482" s="151">
        <f t="shared" si="175"/>
        <v>0</v>
      </c>
      <c r="BG482" s="151">
        <f t="shared" si="176"/>
        <v>0</v>
      </c>
      <c r="BH482" s="151">
        <f t="shared" si="177"/>
        <v>0</v>
      </c>
      <c r="BI482" s="151">
        <f t="shared" si="178"/>
        <v>0</v>
      </c>
      <c r="BJ482" s="14" t="s">
        <v>147</v>
      </c>
      <c r="BK482" s="151">
        <f t="shared" si="179"/>
        <v>0</v>
      </c>
      <c r="BL482" s="14" t="s">
        <v>200</v>
      </c>
      <c r="BM482" s="150" t="s">
        <v>1682</v>
      </c>
    </row>
    <row r="483" spans="1:65" s="2" customFormat="1" ht="24.2" customHeight="1" x14ac:dyDescent="0.2">
      <c r="A483" s="29"/>
      <c r="B483" s="142"/>
      <c r="C483" s="173" t="s">
        <v>1683</v>
      </c>
      <c r="D483" s="173" t="s">
        <v>143</v>
      </c>
      <c r="E483" s="174" t="s">
        <v>1030</v>
      </c>
      <c r="F483" s="175" t="s">
        <v>1031</v>
      </c>
      <c r="G483" s="176" t="s">
        <v>1027</v>
      </c>
      <c r="H483" s="177">
        <v>10</v>
      </c>
      <c r="I483" s="143"/>
      <c r="J483" s="144">
        <f t="shared" si="170"/>
        <v>0</v>
      </c>
      <c r="K483" s="145"/>
      <c r="L483" s="30"/>
      <c r="M483" s="146" t="s">
        <v>1</v>
      </c>
      <c r="N483" s="147" t="s">
        <v>40</v>
      </c>
      <c r="O483" s="55"/>
      <c r="P483" s="148">
        <f t="shared" si="171"/>
        <v>0</v>
      </c>
      <c r="Q483" s="148">
        <v>0</v>
      </c>
      <c r="R483" s="148">
        <f t="shared" si="172"/>
        <v>0</v>
      </c>
      <c r="S483" s="148">
        <v>0</v>
      </c>
      <c r="T483" s="149">
        <f t="shared" si="173"/>
        <v>0</v>
      </c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R483" s="150" t="s">
        <v>200</v>
      </c>
      <c r="AT483" s="150" t="s">
        <v>143</v>
      </c>
      <c r="AU483" s="150" t="s">
        <v>141</v>
      </c>
      <c r="AY483" s="14" t="s">
        <v>140</v>
      </c>
      <c r="BE483" s="151">
        <f t="shared" si="174"/>
        <v>0</v>
      </c>
      <c r="BF483" s="151">
        <f t="shared" si="175"/>
        <v>0</v>
      </c>
      <c r="BG483" s="151">
        <f t="shared" si="176"/>
        <v>0</v>
      </c>
      <c r="BH483" s="151">
        <f t="shared" si="177"/>
        <v>0</v>
      </c>
      <c r="BI483" s="151">
        <f t="shared" si="178"/>
        <v>0</v>
      </c>
      <c r="BJ483" s="14" t="s">
        <v>147</v>
      </c>
      <c r="BK483" s="151">
        <f t="shared" si="179"/>
        <v>0</v>
      </c>
      <c r="BL483" s="14" t="s">
        <v>200</v>
      </c>
      <c r="BM483" s="150" t="s">
        <v>1684</v>
      </c>
    </row>
    <row r="484" spans="1:65" s="2" customFormat="1" ht="14.45" customHeight="1" x14ac:dyDescent="0.2">
      <c r="A484" s="29"/>
      <c r="B484" s="142"/>
      <c r="C484" s="173" t="s">
        <v>1685</v>
      </c>
      <c r="D484" s="173" t="s">
        <v>143</v>
      </c>
      <c r="E484" s="174" t="s">
        <v>1034</v>
      </c>
      <c r="F484" s="175" t="s">
        <v>1035</v>
      </c>
      <c r="G484" s="176" t="s">
        <v>1036</v>
      </c>
      <c r="H484" s="177">
        <v>1</v>
      </c>
      <c r="I484" s="143"/>
      <c r="J484" s="144">
        <f t="shared" si="170"/>
        <v>0</v>
      </c>
      <c r="K484" s="145"/>
      <c r="L484" s="30"/>
      <c r="M484" s="146" t="s">
        <v>1</v>
      </c>
      <c r="N484" s="147" t="s">
        <v>40</v>
      </c>
      <c r="O484" s="55"/>
      <c r="P484" s="148">
        <f t="shared" si="171"/>
        <v>0</v>
      </c>
      <c r="Q484" s="148">
        <v>0</v>
      </c>
      <c r="R484" s="148">
        <f t="shared" si="172"/>
        <v>0</v>
      </c>
      <c r="S484" s="148">
        <v>0</v>
      </c>
      <c r="T484" s="149">
        <f t="shared" si="173"/>
        <v>0</v>
      </c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R484" s="150" t="s">
        <v>200</v>
      </c>
      <c r="AT484" s="150" t="s">
        <v>143</v>
      </c>
      <c r="AU484" s="150" t="s">
        <v>141</v>
      </c>
      <c r="AY484" s="14" t="s">
        <v>140</v>
      </c>
      <c r="BE484" s="151">
        <f t="shared" si="174"/>
        <v>0</v>
      </c>
      <c r="BF484" s="151">
        <f t="shared" si="175"/>
        <v>0</v>
      </c>
      <c r="BG484" s="151">
        <f t="shared" si="176"/>
        <v>0</v>
      </c>
      <c r="BH484" s="151">
        <f t="shared" si="177"/>
        <v>0</v>
      </c>
      <c r="BI484" s="151">
        <f t="shared" si="178"/>
        <v>0</v>
      </c>
      <c r="BJ484" s="14" t="s">
        <v>147</v>
      </c>
      <c r="BK484" s="151">
        <f t="shared" si="179"/>
        <v>0</v>
      </c>
      <c r="BL484" s="14" t="s">
        <v>200</v>
      </c>
      <c r="BM484" s="150" t="s">
        <v>1686</v>
      </c>
    </row>
    <row r="485" spans="1:65" s="2" customFormat="1" ht="14.45" customHeight="1" x14ac:dyDescent="0.2">
      <c r="A485" s="29"/>
      <c r="B485" s="142"/>
      <c r="C485" s="173" t="s">
        <v>1687</v>
      </c>
      <c r="D485" s="173" t="s">
        <v>143</v>
      </c>
      <c r="E485" s="174" t="s">
        <v>1061</v>
      </c>
      <c r="F485" s="175" t="s">
        <v>1040</v>
      </c>
      <c r="G485" s="176" t="s">
        <v>1036</v>
      </c>
      <c r="H485" s="177">
        <v>1</v>
      </c>
      <c r="I485" s="143"/>
      <c r="J485" s="144">
        <f t="shared" si="170"/>
        <v>0</v>
      </c>
      <c r="K485" s="145"/>
      <c r="L485" s="30"/>
      <c r="M485" s="146" t="s">
        <v>1</v>
      </c>
      <c r="N485" s="147" t="s">
        <v>40</v>
      </c>
      <c r="O485" s="55"/>
      <c r="P485" s="148">
        <f t="shared" si="171"/>
        <v>0</v>
      </c>
      <c r="Q485" s="148">
        <v>0</v>
      </c>
      <c r="R485" s="148">
        <f t="shared" si="172"/>
        <v>0</v>
      </c>
      <c r="S485" s="148">
        <v>0</v>
      </c>
      <c r="T485" s="149">
        <f t="shared" si="173"/>
        <v>0</v>
      </c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R485" s="150" t="s">
        <v>200</v>
      </c>
      <c r="AT485" s="150" t="s">
        <v>143</v>
      </c>
      <c r="AU485" s="150" t="s">
        <v>141</v>
      </c>
      <c r="AY485" s="14" t="s">
        <v>140</v>
      </c>
      <c r="BE485" s="151">
        <f t="shared" si="174"/>
        <v>0</v>
      </c>
      <c r="BF485" s="151">
        <f t="shared" si="175"/>
        <v>0</v>
      </c>
      <c r="BG485" s="151">
        <f t="shared" si="176"/>
        <v>0</v>
      </c>
      <c r="BH485" s="151">
        <f t="shared" si="177"/>
        <v>0</v>
      </c>
      <c r="BI485" s="151">
        <f t="shared" si="178"/>
        <v>0</v>
      </c>
      <c r="BJ485" s="14" t="s">
        <v>147</v>
      </c>
      <c r="BK485" s="151">
        <f t="shared" si="179"/>
        <v>0</v>
      </c>
      <c r="BL485" s="14" t="s">
        <v>200</v>
      </c>
      <c r="BM485" s="150" t="s">
        <v>1688</v>
      </c>
    </row>
    <row r="486" spans="1:65" s="2" customFormat="1" ht="14.45" customHeight="1" x14ac:dyDescent="0.2">
      <c r="A486" s="29"/>
      <c r="B486" s="142"/>
      <c r="C486" s="173" t="s">
        <v>1689</v>
      </c>
      <c r="D486" s="173" t="s">
        <v>143</v>
      </c>
      <c r="E486" s="174" t="s">
        <v>1043</v>
      </c>
      <c r="F486" s="175" t="s">
        <v>1044</v>
      </c>
      <c r="G486" s="176" t="s">
        <v>1036</v>
      </c>
      <c r="H486" s="177">
        <v>1</v>
      </c>
      <c r="I486" s="143"/>
      <c r="J486" s="144">
        <f t="shared" si="170"/>
        <v>0</v>
      </c>
      <c r="K486" s="145"/>
      <c r="L486" s="30"/>
      <c r="M486" s="146" t="s">
        <v>1</v>
      </c>
      <c r="N486" s="147" t="s">
        <v>40</v>
      </c>
      <c r="O486" s="55"/>
      <c r="P486" s="148">
        <f t="shared" si="171"/>
        <v>0</v>
      </c>
      <c r="Q486" s="148">
        <v>0</v>
      </c>
      <c r="R486" s="148">
        <f t="shared" si="172"/>
        <v>0</v>
      </c>
      <c r="S486" s="148">
        <v>0</v>
      </c>
      <c r="T486" s="149">
        <f t="shared" si="173"/>
        <v>0</v>
      </c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R486" s="150" t="s">
        <v>200</v>
      </c>
      <c r="AT486" s="150" t="s">
        <v>143</v>
      </c>
      <c r="AU486" s="150" t="s">
        <v>141</v>
      </c>
      <c r="AY486" s="14" t="s">
        <v>140</v>
      </c>
      <c r="BE486" s="151">
        <f t="shared" si="174"/>
        <v>0</v>
      </c>
      <c r="BF486" s="151">
        <f t="shared" si="175"/>
        <v>0</v>
      </c>
      <c r="BG486" s="151">
        <f t="shared" si="176"/>
        <v>0</v>
      </c>
      <c r="BH486" s="151">
        <f t="shared" si="177"/>
        <v>0</v>
      </c>
      <c r="BI486" s="151">
        <f t="shared" si="178"/>
        <v>0</v>
      </c>
      <c r="BJ486" s="14" t="s">
        <v>147</v>
      </c>
      <c r="BK486" s="151">
        <f t="shared" si="179"/>
        <v>0</v>
      </c>
      <c r="BL486" s="14" t="s">
        <v>200</v>
      </c>
      <c r="BM486" s="150" t="s">
        <v>1690</v>
      </c>
    </row>
    <row r="487" spans="1:65" s="12" customFormat="1" ht="20.85" customHeight="1" x14ac:dyDescent="0.2">
      <c r="B487" s="130"/>
      <c r="C487" s="183"/>
      <c r="D487" s="184" t="s">
        <v>73</v>
      </c>
      <c r="E487" s="185" t="s">
        <v>1046</v>
      </c>
      <c r="F487" s="185" t="s">
        <v>1691</v>
      </c>
      <c r="G487" s="183"/>
      <c r="H487" s="183"/>
      <c r="I487" s="133"/>
      <c r="J487" s="141">
        <f>BK487</f>
        <v>0</v>
      </c>
      <c r="L487" s="130"/>
      <c r="M487" s="134"/>
      <c r="N487" s="135"/>
      <c r="O487" s="135"/>
      <c r="P487" s="136">
        <f>SUM(P488:P498)</f>
        <v>0</v>
      </c>
      <c r="Q487" s="135"/>
      <c r="R487" s="136">
        <f>SUM(R488:R498)</f>
        <v>0</v>
      </c>
      <c r="S487" s="135"/>
      <c r="T487" s="137">
        <f>SUM(T488:T498)</f>
        <v>0</v>
      </c>
      <c r="AR487" s="131" t="s">
        <v>147</v>
      </c>
      <c r="AT487" s="138" t="s">
        <v>73</v>
      </c>
      <c r="AU487" s="138" t="s">
        <v>147</v>
      </c>
      <c r="AY487" s="131" t="s">
        <v>140</v>
      </c>
      <c r="BK487" s="139">
        <f>SUM(BK488:BK498)</f>
        <v>0</v>
      </c>
    </row>
    <row r="488" spans="1:65" s="2" customFormat="1" ht="103.5" customHeight="1" x14ac:dyDescent="0.2">
      <c r="A488" s="29"/>
      <c r="B488" s="142"/>
      <c r="C488" s="173" t="s">
        <v>1692</v>
      </c>
      <c r="D488" s="173" t="s">
        <v>143</v>
      </c>
      <c r="E488" s="174" t="s">
        <v>1012</v>
      </c>
      <c r="F488" s="175" t="s">
        <v>2110</v>
      </c>
      <c r="G488" s="176" t="s">
        <v>145</v>
      </c>
      <c r="H488" s="177">
        <v>14</v>
      </c>
      <c r="I488" s="143"/>
      <c r="J488" s="144">
        <f t="shared" ref="J488:J498" si="180">ROUND(I488*H488,2)</f>
        <v>0</v>
      </c>
      <c r="K488" s="145"/>
      <c r="L488" s="30"/>
      <c r="M488" s="146" t="s">
        <v>1</v>
      </c>
      <c r="N488" s="147" t="s">
        <v>40</v>
      </c>
      <c r="O488" s="55"/>
      <c r="P488" s="148">
        <f t="shared" ref="P488:P498" si="181">O488*H488</f>
        <v>0</v>
      </c>
      <c r="Q488" s="148">
        <v>0</v>
      </c>
      <c r="R488" s="148">
        <f t="shared" ref="R488:R498" si="182">Q488*H488</f>
        <v>0</v>
      </c>
      <c r="S488" s="148">
        <v>0</v>
      </c>
      <c r="T488" s="149">
        <f t="shared" ref="T488:T498" si="183">S488*H488</f>
        <v>0</v>
      </c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R488" s="150" t="s">
        <v>200</v>
      </c>
      <c r="AT488" s="150" t="s">
        <v>143</v>
      </c>
      <c r="AU488" s="150" t="s">
        <v>141</v>
      </c>
      <c r="AY488" s="14" t="s">
        <v>140</v>
      </c>
      <c r="BE488" s="151">
        <f t="shared" ref="BE488:BE498" si="184">IF(N488="základná",J488,0)</f>
        <v>0</v>
      </c>
      <c r="BF488" s="151">
        <f t="shared" ref="BF488:BF498" si="185">IF(N488="znížená",J488,0)</f>
        <v>0</v>
      </c>
      <c r="BG488" s="151">
        <f t="shared" ref="BG488:BG498" si="186">IF(N488="zákl. prenesená",J488,0)</f>
        <v>0</v>
      </c>
      <c r="BH488" s="151">
        <f t="shared" ref="BH488:BH498" si="187">IF(N488="zníž. prenesená",J488,0)</f>
        <v>0</v>
      </c>
      <c r="BI488" s="151">
        <f t="shared" ref="BI488:BI498" si="188">IF(N488="nulová",J488,0)</f>
        <v>0</v>
      </c>
      <c r="BJ488" s="14" t="s">
        <v>147</v>
      </c>
      <c r="BK488" s="151">
        <f t="shared" ref="BK488:BK498" si="189">ROUND(I488*H488,2)</f>
        <v>0</v>
      </c>
      <c r="BL488" s="14" t="s">
        <v>200</v>
      </c>
      <c r="BM488" s="150" t="s">
        <v>1693</v>
      </c>
    </row>
    <row r="489" spans="1:65" s="2" customFormat="1" ht="58.5" customHeight="1" x14ac:dyDescent="0.2">
      <c r="A489" s="29"/>
      <c r="B489" s="142"/>
      <c r="C489" s="173" t="s">
        <v>1694</v>
      </c>
      <c r="D489" s="173" t="s">
        <v>143</v>
      </c>
      <c r="E489" s="174" t="s">
        <v>1015</v>
      </c>
      <c r="F489" s="175" t="s">
        <v>2106</v>
      </c>
      <c r="G489" s="176" t="s">
        <v>145</v>
      </c>
      <c r="H489" s="177">
        <v>14</v>
      </c>
      <c r="I489" s="143"/>
      <c r="J489" s="144">
        <f t="shared" si="180"/>
        <v>0</v>
      </c>
      <c r="K489" s="145"/>
      <c r="L489" s="30"/>
      <c r="M489" s="146" t="s">
        <v>1</v>
      </c>
      <c r="N489" s="147" t="s">
        <v>40</v>
      </c>
      <c r="O489" s="55"/>
      <c r="P489" s="148">
        <f t="shared" si="181"/>
        <v>0</v>
      </c>
      <c r="Q489" s="148">
        <v>0</v>
      </c>
      <c r="R489" s="148">
        <f t="shared" si="182"/>
        <v>0</v>
      </c>
      <c r="S489" s="148">
        <v>0</v>
      </c>
      <c r="T489" s="149">
        <f t="shared" si="183"/>
        <v>0</v>
      </c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R489" s="150" t="s">
        <v>200</v>
      </c>
      <c r="AT489" s="150" t="s">
        <v>143</v>
      </c>
      <c r="AU489" s="150" t="s">
        <v>141</v>
      </c>
      <c r="AY489" s="14" t="s">
        <v>140</v>
      </c>
      <c r="BE489" s="151">
        <f t="shared" si="184"/>
        <v>0</v>
      </c>
      <c r="BF489" s="151">
        <f t="shared" si="185"/>
        <v>0</v>
      </c>
      <c r="BG489" s="151">
        <f t="shared" si="186"/>
        <v>0</v>
      </c>
      <c r="BH489" s="151">
        <f t="shared" si="187"/>
        <v>0</v>
      </c>
      <c r="BI489" s="151">
        <f t="shared" si="188"/>
        <v>0</v>
      </c>
      <c r="BJ489" s="14" t="s">
        <v>147</v>
      </c>
      <c r="BK489" s="151">
        <f t="shared" si="189"/>
        <v>0</v>
      </c>
      <c r="BL489" s="14" t="s">
        <v>200</v>
      </c>
      <c r="BM489" s="150" t="s">
        <v>1695</v>
      </c>
    </row>
    <row r="490" spans="1:65" s="2" customFormat="1" ht="76.349999999999994" customHeight="1" x14ac:dyDescent="0.2">
      <c r="A490" s="29"/>
      <c r="B490" s="142"/>
      <c r="C490" s="173" t="s">
        <v>1696</v>
      </c>
      <c r="D490" s="173" t="s">
        <v>143</v>
      </c>
      <c r="E490" s="174" t="s">
        <v>1018</v>
      </c>
      <c r="F490" s="175" t="s">
        <v>2111</v>
      </c>
      <c r="G490" s="176" t="s">
        <v>145</v>
      </c>
      <c r="H490" s="177">
        <v>1</v>
      </c>
      <c r="I490" s="143"/>
      <c r="J490" s="144">
        <f t="shared" si="180"/>
        <v>0</v>
      </c>
      <c r="K490" s="145"/>
      <c r="L490" s="30"/>
      <c r="M490" s="146" t="s">
        <v>1</v>
      </c>
      <c r="N490" s="147" t="s">
        <v>40</v>
      </c>
      <c r="O490" s="55"/>
      <c r="P490" s="148">
        <f t="shared" si="181"/>
        <v>0</v>
      </c>
      <c r="Q490" s="148">
        <v>0</v>
      </c>
      <c r="R490" s="148">
        <f t="shared" si="182"/>
        <v>0</v>
      </c>
      <c r="S490" s="148">
        <v>0</v>
      </c>
      <c r="T490" s="149">
        <f t="shared" si="183"/>
        <v>0</v>
      </c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R490" s="150" t="s">
        <v>200</v>
      </c>
      <c r="AT490" s="150" t="s">
        <v>143</v>
      </c>
      <c r="AU490" s="150" t="s">
        <v>141</v>
      </c>
      <c r="AY490" s="14" t="s">
        <v>140</v>
      </c>
      <c r="BE490" s="151">
        <f t="shared" si="184"/>
        <v>0</v>
      </c>
      <c r="BF490" s="151">
        <f t="shared" si="185"/>
        <v>0</v>
      </c>
      <c r="BG490" s="151">
        <f t="shared" si="186"/>
        <v>0</v>
      </c>
      <c r="BH490" s="151">
        <f t="shared" si="187"/>
        <v>0</v>
      </c>
      <c r="BI490" s="151">
        <f t="shared" si="188"/>
        <v>0</v>
      </c>
      <c r="BJ490" s="14" t="s">
        <v>147</v>
      </c>
      <c r="BK490" s="151">
        <f t="shared" si="189"/>
        <v>0</v>
      </c>
      <c r="BL490" s="14" t="s">
        <v>200</v>
      </c>
      <c r="BM490" s="150" t="s">
        <v>1697</v>
      </c>
    </row>
    <row r="491" spans="1:65" s="2" customFormat="1" ht="52.5" customHeight="1" x14ac:dyDescent="0.2">
      <c r="A491" s="29"/>
      <c r="B491" s="142"/>
      <c r="C491" s="173" t="s">
        <v>1698</v>
      </c>
      <c r="D491" s="173" t="s">
        <v>143</v>
      </c>
      <c r="E491" s="174" t="s">
        <v>1699</v>
      </c>
      <c r="F491" s="175" t="s">
        <v>2112</v>
      </c>
      <c r="G491" s="176" t="s">
        <v>145</v>
      </c>
      <c r="H491" s="177">
        <v>14</v>
      </c>
      <c r="I491" s="143"/>
      <c r="J491" s="144">
        <f t="shared" si="180"/>
        <v>0</v>
      </c>
      <c r="K491" s="145"/>
      <c r="L491" s="30"/>
      <c r="M491" s="146" t="s">
        <v>1</v>
      </c>
      <c r="N491" s="147" t="s">
        <v>40</v>
      </c>
      <c r="O491" s="55"/>
      <c r="P491" s="148">
        <f t="shared" si="181"/>
        <v>0</v>
      </c>
      <c r="Q491" s="148">
        <v>0</v>
      </c>
      <c r="R491" s="148">
        <f t="shared" si="182"/>
        <v>0</v>
      </c>
      <c r="S491" s="148">
        <v>0</v>
      </c>
      <c r="T491" s="149">
        <f t="shared" si="183"/>
        <v>0</v>
      </c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R491" s="150" t="s">
        <v>200</v>
      </c>
      <c r="AT491" s="150" t="s">
        <v>143</v>
      </c>
      <c r="AU491" s="150" t="s">
        <v>141</v>
      </c>
      <c r="AY491" s="14" t="s">
        <v>140</v>
      </c>
      <c r="BE491" s="151">
        <f t="shared" si="184"/>
        <v>0</v>
      </c>
      <c r="BF491" s="151">
        <f t="shared" si="185"/>
        <v>0</v>
      </c>
      <c r="BG491" s="151">
        <f t="shared" si="186"/>
        <v>0</v>
      </c>
      <c r="BH491" s="151">
        <f t="shared" si="187"/>
        <v>0</v>
      </c>
      <c r="BI491" s="151">
        <f t="shared" si="188"/>
        <v>0</v>
      </c>
      <c r="BJ491" s="14" t="s">
        <v>147</v>
      </c>
      <c r="BK491" s="151">
        <f t="shared" si="189"/>
        <v>0</v>
      </c>
      <c r="BL491" s="14" t="s">
        <v>200</v>
      </c>
      <c r="BM491" s="150" t="s">
        <v>1700</v>
      </c>
    </row>
    <row r="492" spans="1:65" s="2" customFormat="1" ht="37.9" customHeight="1" x14ac:dyDescent="0.2">
      <c r="A492" s="29"/>
      <c r="B492" s="142"/>
      <c r="C492" s="173" t="s">
        <v>1701</v>
      </c>
      <c r="D492" s="173" t="s">
        <v>143</v>
      </c>
      <c r="E492" s="174" t="s">
        <v>1021</v>
      </c>
      <c r="F492" s="175" t="s">
        <v>1022</v>
      </c>
      <c r="G492" s="176" t="s">
        <v>145</v>
      </c>
      <c r="H492" s="177">
        <v>14</v>
      </c>
      <c r="I492" s="143"/>
      <c r="J492" s="144">
        <f t="shared" si="180"/>
        <v>0</v>
      </c>
      <c r="K492" s="145"/>
      <c r="L492" s="30"/>
      <c r="M492" s="146" t="s">
        <v>1</v>
      </c>
      <c r="N492" s="147" t="s">
        <v>40</v>
      </c>
      <c r="O492" s="55"/>
      <c r="P492" s="148">
        <f t="shared" si="181"/>
        <v>0</v>
      </c>
      <c r="Q492" s="148">
        <v>0</v>
      </c>
      <c r="R492" s="148">
        <f t="shared" si="182"/>
        <v>0</v>
      </c>
      <c r="S492" s="148">
        <v>0</v>
      </c>
      <c r="T492" s="149">
        <f t="shared" si="183"/>
        <v>0</v>
      </c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R492" s="150" t="s">
        <v>200</v>
      </c>
      <c r="AT492" s="150" t="s">
        <v>143</v>
      </c>
      <c r="AU492" s="150" t="s">
        <v>141</v>
      </c>
      <c r="AY492" s="14" t="s">
        <v>140</v>
      </c>
      <c r="BE492" s="151">
        <f t="shared" si="184"/>
        <v>0</v>
      </c>
      <c r="BF492" s="151">
        <f t="shared" si="185"/>
        <v>0</v>
      </c>
      <c r="BG492" s="151">
        <f t="shared" si="186"/>
        <v>0</v>
      </c>
      <c r="BH492" s="151">
        <f t="shared" si="187"/>
        <v>0</v>
      </c>
      <c r="BI492" s="151">
        <f t="shared" si="188"/>
        <v>0</v>
      </c>
      <c r="BJ492" s="14" t="s">
        <v>147</v>
      </c>
      <c r="BK492" s="151">
        <f t="shared" si="189"/>
        <v>0</v>
      </c>
      <c r="BL492" s="14" t="s">
        <v>200</v>
      </c>
      <c r="BM492" s="150" t="s">
        <v>1702</v>
      </c>
    </row>
    <row r="493" spans="1:65" s="2" customFormat="1" ht="24.2" customHeight="1" x14ac:dyDescent="0.2">
      <c r="A493" s="29"/>
      <c r="B493" s="142"/>
      <c r="C493" s="173" t="s">
        <v>1703</v>
      </c>
      <c r="D493" s="173" t="s">
        <v>143</v>
      </c>
      <c r="E493" s="174" t="s">
        <v>1025</v>
      </c>
      <c r="F493" s="175" t="s">
        <v>1026</v>
      </c>
      <c r="G493" s="176" t="s">
        <v>1027</v>
      </c>
      <c r="H493" s="177">
        <v>3</v>
      </c>
      <c r="I493" s="143"/>
      <c r="J493" s="144">
        <f t="shared" si="180"/>
        <v>0</v>
      </c>
      <c r="K493" s="145"/>
      <c r="L493" s="30"/>
      <c r="M493" s="146" t="s">
        <v>1</v>
      </c>
      <c r="N493" s="147" t="s">
        <v>40</v>
      </c>
      <c r="O493" s="55"/>
      <c r="P493" s="148">
        <f t="shared" si="181"/>
        <v>0</v>
      </c>
      <c r="Q493" s="148">
        <v>0</v>
      </c>
      <c r="R493" s="148">
        <f t="shared" si="182"/>
        <v>0</v>
      </c>
      <c r="S493" s="148">
        <v>0</v>
      </c>
      <c r="T493" s="149">
        <f t="shared" si="183"/>
        <v>0</v>
      </c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R493" s="150" t="s">
        <v>200</v>
      </c>
      <c r="AT493" s="150" t="s">
        <v>143</v>
      </c>
      <c r="AU493" s="150" t="s">
        <v>141</v>
      </c>
      <c r="AY493" s="14" t="s">
        <v>140</v>
      </c>
      <c r="BE493" s="151">
        <f t="shared" si="184"/>
        <v>0</v>
      </c>
      <c r="BF493" s="151">
        <f t="shared" si="185"/>
        <v>0</v>
      </c>
      <c r="BG493" s="151">
        <f t="shared" si="186"/>
        <v>0</v>
      </c>
      <c r="BH493" s="151">
        <f t="shared" si="187"/>
        <v>0</v>
      </c>
      <c r="BI493" s="151">
        <f t="shared" si="188"/>
        <v>0</v>
      </c>
      <c r="BJ493" s="14" t="s">
        <v>147</v>
      </c>
      <c r="BK493" s="151">
        <f t="shared" si="189"/>
        <v>0</v>
      </c>
      <c r="BL493" s="14" t="s">
        <v>200</v>
      </c>
      <c r="BM493" s="150" t="s">
        <v>1704</v>
      </c>
    </row>
    <row r="494" spans="1:65" s="2" customFormat="1" ht="24.2" customHeight="1" x14ac:dyDescent="0.2">
      <c r="A494" s="29"/>
      <c r="B494" s="142"/>
      <c r="C494" s="173" t="s">
        <v>1705</v>
      </c>
      <c r="D494" s="173" t="s">
        <v>143</v>
      </c>
      <c r="E494" s="174" t="s">
        <v>1706</v>
      </c>
      <c r="F494" s="175" t="s">
        <v>1707</v>
      </c>
      <c r="G494" s="176" t="s">
        <v>1027</v>
      </c>
      <c r="H494" s="177">
        <v>13</v>
      </c>
      <c r="I494" s="143"/>
      <c r="J494" s="144">
        <f t="shared" si="180"/>
        <v>0</v>
      </c>
      <c r="K494" s="145"/>
      <c r="L494" s="30"/>
      <c r="M494" s="146" t="s">
        <v>1</v>
      </c>
      <c r="N494" s="147" t="s">
        <v>40</v>
      </c>
      <c r="O494" s="55"/>
      <c r="P494" s="148">
        <f t="shared" si="181"/>
        <v>0</v>
      </c>
      <c r="Q494" s="148">
        <v>0</v>
      </c>
      <c r="R494" s="148">
        <f t="shared" si="182"/>
        <v>0</v>
      </c>
      <c r="S494" s="148">
        <v>0</v>
      </c>
      <c r="T494" s="149">
        <f t="shared" si="183"/>
        <v>0</v>
      </c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R494" s="150" t="s">
        <v>200</v>
      </c>
      <c r="AT494" s="150" t="s">
        <v>143</v>
      </c>
      <c r="AU494" s="150" t="s">
        <v>141</v>
      </c>
      <c r="AY494" s="14" t="s">
        <v>140</v>
      </c>
      <c r="BE494" s="151">
        <f t="shared" si="184"/>
        <v>0</v>
      </c>
      <c r="BF494" s="151">
        <f t="shared" si="185"/>
        <v>0</v>
      </c>
      <c r="BG494" s="151">
        <f t="shared" si="186"/>
        <v>0</v>
      </c>
      <c r="BH494" s="151">
        <f t="shared" si="187"/>
        <v>0</v>
      </c>
      <c r="BI494" s="151">
        <f t="shared" si="188"/>
        <v>0</v>
      </c>
      <c r="BJ494" s="14" t="s">
        <v>147</v>
      </c>
      <c r="BK494" s="151">
        <f t="shared" si="189"/>
        <v>0</v>
      </c>
      <c r="BL494" s="14" t="s">
        <v>200</v>
      </c>
      <c r="BM494" s="150" t="s">
        <v>1708</v>
      </c>
    </row>
    <row r="495" spans="1:65" s="2" customFormat="1" ht="24.2" customHeight="1" x14ac:dyDescent="0.2">
      <c r="A495" s="29"/>
      <c r="B495" s="142"/>
      <c r="C495" s="173" t="s">
        <v>1709</v>
      </c>
      <c r="D495" s="173" t="s">
        <v>143</v>
      </c>
      <c r="E495" s="174" t="s">
        <v>1030</v>
      </c>
      <c r="F495" s="175" t="s">
        <v>1031</v>
      </c>
      <c r="G495" s="176" t="s">
        <v>1027</v>
      </c>
      <c r="H495" s="177">
        <v>21</v>
      </c>
      <c r="I495" s="143"/>
      <c r="J495" s="144">
        <f t="shared" si="180"/>
        <v>0</v>
      </c>
      <c r="K495" s="145"/>
      <c r="L495" s="30"/>
      <c r="M495" s="146" t="s">
        <v>1</v>
      </c>
      <c r="N495" s="147" t="s">
        <v>40</v>
      </c>
      <c r="O495" s="55"/>
      <c r="P495" s="148">
        <f t="shared" si="181"/>
        <v>0</v>
      </c>
      <c r="Q495" s="148">
        <v>0</v>
      </c>
      <c r="R495" s="148">
        <f t="shared" si="182"/>
        <v>0</v>
      </c>
      <c r="S495" s="148">
        <v>0</v>
      </c>
      <c r="T495" s="149">
        <f t="shared" si="183"/>
        <v>0</v>
      </c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R495" s="150" t="s">
        <v>200</v>
      </c>
      <c r="AT495" s="150" t="s">
        <v>143</v>
      </c>
      <c r="AU495" s="150" t="s">
        <v>141</v>
      </c>
      <c r="AY495" s="14" t="s">
        <v>140</v>
      </c>
      <c r="BE495" s="151">
        <f t="shared" si="184"/>
        <v>0</v>
      </c>
      <c r="BF495" s="151">
        <f t="shared" si="185"/>
        <v>0</v>
      </c>
      <c r="BG495" s="151">
        <f t="shared" si="186"/>
        <v>0</v>
      </c>
      <c r="BH495" s="151">
        <f t="shared" si="187"/>
        <v>0</v>
      </c>
      <c r="BI495" s="151">
        <f t="shared" si="188"/>
        <v>0</v>
      </c>
      <c r="BJ495" s="14" t="s">
        <v>147</v>
      </c>
      <c r="BK495" s="151">
        <f t="shared" si="189"/>
        <v>0</v>
      </c>
      <c r="BL495" s="14" t="s">
        <v>200</v>
      </c>
      <c r="BM495" s="150" t="s">
        <v>1710</v>
      </c>
    </row>
    <row r="496" spans="1:65" s="2" customFormat="1" ht="14.45" customHeight="1" x14ac:dyDescent="0.2">
      <c r="A496" s="29"/>
      <c r="B496" s="142"/>
      <c r="C496" s="173" t="s">
        <v>1711</v>
      </c>
      <c r="D496" s="173" t="s">
        <v>143</v>
      </c>
      <c r="E496" s="174" t="s">
        <v>1034</v>
      </c>
      <c r="F496" s="175" t="s">
        <v>1035</v>
      </c>
      <c r="G496" s="176" t="s">
        <v>1036</v>
      </c>
      <c r="H496" s="177">
        <v>1</v>
      </c>
      <c r="I496" s="143"/>
      <c r="J496" s="144">
        <f t="shared" si="180"/>
        <v>0</v>
      </c>
      <c r="K496" s="145"/>
      <c r="L496" s="30"/>
      <c r="M496" s="146" t="s">
        <v>1</v>
      </c>
      <c r="N496" s="147" t="s">
        <v>40</v>
      </c>
      <c r="O496" s="55"/>
      <c r="P496" s="148">
        <f t="shared" si="181"/>
        <v>0</v>
      </c>
      <c r="Q496" s="148">
        <v>0</v>
      </c>
      <c r="R496" s="148">
        <f t="shared" si="182"/>
        <v>0</v>
      </c>
      <c r="S496" s="148">
        <v>0</v>
      </c>
      <c r="T496" s="149">
        <f t="shared" si="183"/>
        <v>0</v>
      </c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R496" s="150" t="s">
        <v>200</v>
      </c>
      <c r="AT496" s="150" t="s">
        <v>143</v>
      </c>
      <c r="AU496" s="150" t="s">
        <v>141</v>
      </c>
      <c r="AY496" s="14" t="s">
        <v>140</v>
      </c>
      <c r="BE496" s="151">
        <f t="shared" si="184"/>
        <v>0</v>
      </c>
      <c r="BF496" s="151">
        <f t="shared" si="185"/>
        <v>0</v>
      </c>
      <c r="BG496" s="151">
        <f t="shared" si="186"/>
        <v>0</v>
      </c>
      <c r="BH496" s="151">
        <f t="shared" si="187"/>
        <v>0</v>
      </c>
      <c r="BI496" s="151">
        <f t="shared" si="188"/>
        <v>0</v>
      </c>
      <c r="BJ496" s="14" t="s">
        <v>147</v>
      </c>
      <c r="BK496" s="151">
        <f t="shared" si="189"/>
        <v>0</v>
      </c>
      <c r="BL496" s="14" t="s">
        <v>200</v>
      </c>
      <c r="BM496" s="150" t="s">
        <v>1712</v>
      </c>
    </row>
    <row r="497" spans="1:65" s="2" customFormat="1" ht="14.45" customHeight="1" x14ac:dyDescent="0.2">
      <c r="A497" s="29"/>
      <c r="B497" s="142"/>
      <c r="C497" s="173" t="s">
        <v>1713</v>
      </c>
      <c r="D497" s="173" t="s">
        <v>143</v>
      </c>
      <c r="E497" s="174" t="s">
        <v>1039</v>
      </c>
      <c r="F497" s="175" t="s">
        <v>1040</v>
      </c>
      <c r="G497" s="176" t="s">
        <v>1036</v>
      </c>
      <c r="H497" s="177">
        <v>1</v>
      </c>
      <c r="I497" s="143"/>
      <c r="J497" s="144">
        <f t="shared" si="180"/>
        <v>0</v>
      </c>
      <c r="K497" s="145"/>
      <c r="L497" s="30"/>
      <c r="M497" s="146" t="s">
        <v>1</v>
      </c>
      <c r="N497" s="147" t="s">
        <v>40</v>
      </c>
      <c r="O497" s="55"/>
      <c r="P497" s="148">
        <f t="shared" si="181"/>
        <v>0</v>
      </c>
      <c r="Q497" s="148">
        <v>0</v>
      </c>
      <c r="R497" s="148">
        <f t="shared" si="182"/>
        <v>0</v>
      </c>
      <c r="S497" s="148">
        <v>0</v>
      </c>
      <c r="T497" s="149">
        <f t="shared" si="183"/>
        <v>0</v>
      </c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R497" s="150" t="s">
        <v>200</v>
      </c>
      <c r="AT497" s="150" t="s">
        <v>143</v>
      </c>
      <c r="AU497" s="150" t="s">
        <v>141</v>
      </c>
      <c r="AY497" s="14" t="s">
        <v>140</v>
      </c>
      <c r="BE497" s="151">
        <f t="shared" si="184"/>
        <v>0</v>
      </c>
      <c r="BF497" s="151">
        <f t="shared" si="185"/>
        <v>0</v>
      </c>
      <c r="BG497" s="151">
        <f t="shared" si="186"/>
        <v>0</v>
      </c>
      <c r="BH497" s="151">
        <f t="shared" si="187"/>
        <v>0</v>
      </c>
      <c r="BI497" s="151">
        <f t="shared" si="188"/>
        <v>0</v>
      </c>
      <c r="BJ497" s="14" t="s">
        <v>147</v>
      </c>
      <c r="BK497" s="151">
        <f t="shared" si="189"/>
        <v>0</v>
      </c>
      <c r="BL497" s="14" t="s">
        <v>200</v>
      </c>
      <c r="BM497" s="150" t="s">
        <v>1714</v>
      </c>
    </row>
    <row r="498" spans="1:65" s="2" customFormat="1" ht="14.45" customHeight="1" x14ac:dyDescent="0.2">
      <c r="A498" s="29"/>
      <c r="B498" s="142"/>
      <c r="C498" s="173" t="s">
        <v>1715</v>
      </c>
      <c r="D498" s="173" t="s">
        <v>143</v>
      </c>
      <c r="E498" s="174" t="s">
        <v>1043</v>
      </c>
      <c r="F498" s="175" t="s">
        <v>1044</v>
      </c>
      <c r="G498" s="176" t="s">
        <v>1036</v>
      </c>
      <c r="H498" s="177">
        <v>1</v>
      </c>
      <c r="I498" s="143"/>
      <c r="J498" s="144">
        <f t="shared" si="180"/>
        <v>0</v>
      </c>
      <c r="K498" s="145"/>
      <c r="L498" s="30"/>
      <c r="M498" s="146" t="s">
        <v>1</v>
      </c>
      <c r="N498" s="147" t="s">
        <v>40</v>
      </c>
      <c r="O498" s="55"/>
      <c r="P498" s="148">
        <f t="shared" si="181"/>
        <v>0</v>
      </c>
      <c r="Q498" s="148">
        <v>0</v>
      </c>
      <c r="R498" s="148">
        <f t="shared" si="182"/>
        <v>0</v>
      </c>
      <c r="S498" s="148">
        <v>0</v>
      </c>
      <c r="T498" s="149">
        <f t="shared" si="183"/>
        <v>0</v>
      </c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R498" s="150" t="s">
        <v>200</v>
      </c>
      <c r="AT498" s="150" t="s">
        <v>143</v>
      </c>
      <c r="AU498" s="150" t="s">
        <v>141</v>
      </c>
      <c r="AY498" s="14" t="s">
        <v>140</v>
      </c>
      <c r="BE498" s="151">
        <f t="shared" si="184"/>
        <v>0</v>
      </c>
      <c r="BF498" s="151">
        <f t="shared" si="185"/>
        <v>0</v>
      </c>
      <c r="BG498" s="151">
        <f t="shared" si="186"/>
        <v>0</v>
      </c>
      <c r="BH498" s="151">
        <f t="shared" si="187"/>
        <v>0</v>
      </c>
      <c r="BI498" s="151">
        <f t="shared" si="188"/>
        <v>0</v>
      </c>
      <c r="BJ498" s="14" t="s">
        <v>147</v>
      </c>
      <c r="BK498" s="151">
        <f t="shared" si="189"/>
        <v>0</v>
      </c>
      <c r="BL498" s="14" t="s">
        <v>200</v>
      </c>
      <c r="BM498" s="150" t="s">
        <v>1716</v>
      </c>
    </row>
    <row r="499" spans="1:65" s="12" customFormat="1" ht="20.85" customHeight="1" x14ac:dyDescent="0.2">
      <c r="B499" s="130"/>
      <c r="C499" s="183"/>
      <c r="D499" s="184" t="s">
        <v>73</v>
      </c>
      <c r="E499" s="185" t="s">
        <v>1717</v>
      </c>
      <c r="F499" s="185" t="s">
        <v>1718</v>
      </c>
      <c r="G499" s="183"/>
      <c r="H499" s="183"/>
      <c r="I499" s="133"/>
      <c r="J499" s="141">
        <f>BK499</f>
        <v>0</v>
      </c>
      <c r="L499" s="130"/>
      <c r="M499" s="134"/>
      <c r="N499" s="135"/>
      <c r="O499" s="135"/>
      <c r="P499" s="136">
        <f>SUM(P500:P505)</f>
        <v>0</v>
      </c>
      <c r="Q499" s="135"/>
      <c r="R499" s="136">
        <f>SUM(R500:R505)</f>
        <v>0</v>
      </c>
      <c r="S499" s="135"/>
      <c r="T499" s="137">
        <f>SUM(T500:T505)</f>
        <v>0</v>
      </c>
      <c r="AR499" s="131" t="s">
        <v>147</v>
      </c>
      <c r="AT499" s="138" t="s">
        <v>73</v>
      </c>
      <c r="AU499" s="138" t="s">
        <v>147</v>
      </c>
      <c r="AY499" s="131" t="s">
        <v>140</v>
      </c>
      <c r="BK499" s="139">
        <f>SUM(BK500:BK505)</f>
        <v>0</v>
      </c>
    </row>
    <row r="500" spans="1:65" s="2" customFormat="1" ht="78" customHeight="1" x14ac:dyDescent="0.2">
      <c r="A500" s="29"/>
      <c r="B500" s="142"/>
      <c r="C500" s="173" t="s">
        <v>1719</v>
      </c>
      <c r="D500" s="173" t="s">
        <v>143</v>
      </c>
      <c r="E500" s="174" t="s">
        <v>1048</v>
      </c>
      <c r="F500" s="175" t="s">
        <v>2113</v>
      </c>
      <c r="G500" s="176" t="s">
        <v>145</v>
      </c>
      <c r="H500" s="177">
        <v>1</v>
      </c>
      <c r="I500" s="143"/>
      <c r="J500" s="144">
        <f t="shared" ref="J500:J505" si="190">ROUND(I500*H500,2)</f>
        <v>0</v>
      </c>
      <c r="K500" s="145"/>
      <c r="L500" s="30"/>
      <c r="M500" s="146" t="s">
        <v>1</v>
      </c>
      <c r="N500" s="147" t="s">
        <v>40</v>
      </c>
      <c r="O500" s="55"/>
      <c r="P500" s="148">
        <f t="shared" ref="P500:P505" si="191">O500*H500</f>
        <v>0</v>
      </c>
      <c r="Q500" s="148">
        <v>0</v>
      </c>
      <c r="R500" s="148">
        <f t="shared" ref="R500:R505" si="192">Q500*H500</f>
        <v>0</v>
      </c>
      <c r="S500" s="148">
        <v>0</v>
      </c>
      <c r="T500" s="149">
        <f t="shared" ref="T500:T505" si="193">S500*H500</f>
        <v>0</v>
      </c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R500" s="150" t="s">
        <v>200</v>
      </c>
      <c r="AT500" s="150" t="s">
        <v>143</v>
      </c>
      <c r="AU500" s="150" t="s">
        <v>141</v>
      </c>
      <c r="AY500" s="14" t="s">
        <v>140</v>
      </c>
      <c r="BE500" s="151">
        <f t="shared" ref="BE500:BE505" si="194">IF(N500="základná",J500,0)</f>
        <v>0</v>
      </c>
      <c r="BF500" s="151">
        <f t="shared" ref="BF500:BF505" si="195">IF(N500="znížená",J500,0)</f>
        <v>0</v>
      </c>
      <c r="BG500" s="151">
        <f t="shared" ref="BG500:BG505" si="196">IF(N500="zákl. prenesená",J500,0)</f>
        <v>0</v>
      </c>
      <c r="BH500" s="151">
        <f t="shared" ref="BH500:BH505" si="197">IF(N500="zníž. prenesená",J500,0)</f>
        <v>0</v>
      </c>
      <c r="BI500" s="151">
        <f t="shared" ref="BI500:BI505" si="198">IF(N500="nulová",J500,0)</f>
        <v>0</v>
      </c>
      <c r="BJ500" s="14" t="s">
        <v>147</v>
      </c>
      <c r="BK500" s="151">
        <f t="shared" ref="BK500:BK505" si="199">ROUND(I500*H500,2)</f>
        <v>0</v>
      </c>
      <c r="BL500" s="14" t="s">
        <v>200</v>
      </c>
      <c r="BM500" s="150" t="s">
        <v>1720</v>
      </c>
    </row>
    <row r="501" spans="1:65" s="2" customFormat="1" ht="24.2" customHeight="1" x14ac:dyDescent="0.2">
      <c r="A501" s="29"/>
      <c r="B501" s="142"/>
      <c r="C501" s="173" t="s">
        <v>1721</v>
      </c>
      <c r="D501" s="173" t="s">
        <v>143</v>
      </c>
      <c r="E501" s="174" t="s">
        <v>1051</v>
      </c>
      <c r="F501" s="175" t="s">
        <v>2114</v>
      </c>
      <c r="G501" s="176" t="s">
        <v>145</v>
      </c>
      <c r="H501" s="177">
        <v>1</v>
      </c>
      <c r="I501" s="143"/>
      <c r="J501" s="144">
        <f t="shared" si="190"/>
        <v>0</v>
      </c>
      <c r="K501" s="145"/>
      <c r="L501" s="30"/>
      <c r="M501" s="146" t="s">
        <v>1</v>
      </c>
      <c r="N501" s="147" t="s">
        <v>40</v>
      </c>
      <c r="O501" s="55"/>
      <c r="P501" s="148">
        <f t="shared" si="191"/>
        <v>0</v>
      </c>
      <c r="Q501" s="148">
        <v>0</v>
      </c>
      <c r="R501" s="148">
        <f t="shared" si="192"/>
        <v>0</v>
      </c>
      <c r="S501" s="148">
        <v>0</v>
      </c>
      <c r="T501" s="149">
        <f t="shared" si="193"/>
        <v>0</v>
      </c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R501" s="150" t="s">
        <v>200</v>
      </c>
      <c r="AT501" s="150" t="s">
        <v>143</v>
      </c>
      <c r="AU501" s="150" t="s">
        <v>141</v>
      </c>
      <c r="AY501" s="14" t="s">
        <v>140</v>
      </c>
      <c r="BE501" s="151">
        <f t="shared" si="194"/>
        <v>0</v>
      </c>
      <c r="BF501" s="151">
        <f t="shared" si="195"/>
        <v>0</v>
      </c>
      <c r="BG501" s="151">
        <f t="shared" si="196"/>
        <v>0</v>
      </c>
      <c r="BH501" s="151">
        <f t="shared" si="197"/>
        <v>0</v>
      </c>
      <c r="BI501" s="151">
        <f t="shared" si="198"/>
        <v>0</v>
      </c>
      <c r="BJ501" s="14" t="s">
        <v>147</v>
      </c>
      <c r="BK501" s="151">
        <f t="shared" si="199"/>
        <v>0</v>
      </c>
      <c r="BL501" s="14" t="s">
        <v>200</v>
      </c>
      <c r="BM501" s="150" t="s">
        <v>1722</v>
      </c>
    </row>
    <row r="502" spans="1:65" s="2" customFormat="1" ht="24.2" customHeight="1" x14ac:dyDescent="0.2">
      <c r="A502" s="29"/>
      <c r="B502" s="142"/>
      <c r="C502" s="173" t="s">
        <v>1723</v>
      </c>
      <c r="D502" s="173" t="s">
        <v>143</v>
      </c>
      <c r="E502" s="174" t="s">
        <v>1054</v>
      </c>
      <c r="F502" s="175" t="s">
        <v>1055</v>
      </c>
      <c r="G502" s="176" t="s">
        <v>1027</v>
      </c>
      <c r="H502" s="177">
        <v>4</v>
      </c>
      <c r="I502" s="143"/>
      <c r="J502" s="144">
        <f t="shared" si="190"/>
        <v>0</v>
      </c>
      <c r="K502" s="145"/>
      <c r="L502" s="30"/>
      <c r="M502" s="146" t="s">
        <v>1</v>
      </c>
      <c r="N502" s="147" t="s">
        <v>40</v>
      </c>
      <c r="O502" s="55"/>
      <c r="P502" s="148">
        <f t="shared" si="191"/>
        <v>0</v>
      </c>
      <c r="Q502" s="148">
        <v>0</v>
      </c>
      <c r="R502" s="148">
        <f t="shared" si="192"/>
        <v>0</v>
      </c>
      <c r="S502" s="148">
        <v>0</v>
      </c>
      <c r="T502" s="149">
        <f t="shared" si="193"/>
        <v>0</v>
      </c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R502" s="150" t="s">
        <v>200</v>
      </c>
      <c r="AT502" s="150" t="s">
        <v>143</v>
      </c>
      <c r="AU502" s="150" t="s">
        <v>141</v>
      </c>
      <c r="AY502" s="14" t="s">
        <v>140</v>
      </c>
      <c r="BE502" s="151">
        <f t="shared" si="194"/>
        <v>0</v>
      </c>
      <c r="BF502" s="151">
        <f t="shared" si="195"/>
        <v>0</v>
      </c>
      <c r="BG502" s="151">
        <f t="shared" si="196"/>
        <v>0</v>
      </c>
      <c r="BH502" s="151">
        <f t="shared" si="197"/>
        <v>0</v>
      </c>
      <c r="BI502" s="151">
        <f t="shared" si="198"/>
        <v>0</v>
      </c>
      <c r="BJ502" s="14" t="s">
        <v>147</v>
      </c>
      <c r="BK502" s="151">
        <f t="shared" si="199"/>
        <v>0</v>
      </c>
      <c r="BL502" s="14" t="s">
        <v>200</v>
      </c>
      <c r="BM502" s="150" t="s">
        <v>1724</v>
      </c>
    </row>
    <row r="503" spans="1:65" s="2" customFormat="1" ht="14.45" customHeight="1" x14ac:dyDescent="0.2">
      <c r="A503" s="29"/>
      <c r="B503" s="142"/>
      <c r="C503" s="173" t="s">
        <v>1725</v>
      </c>
      <c r="D503" s="173" t="s">
        <v>143</v>
      </c>
      <c r="E503" s="174" t="s">
        <v>1058</v>
      </c>
      <c r="F503" s="175" t="s">
        <v>1035</v>
      </c>
      <c r="G503" s="176" t="s">
        <v>1036</v>
      </c>
      <c r="H503" s="177">
        <v>1</v>
      </c>
      <c r="I503" s="143"/>
      <c r="J503" s="144">
        <f t="shared" si="190"/>
        <v>0</v>
      </c>
      <c r="K503" s="145"/>
      <c r="L503" s="30"/>
      <c r="M503" s="146" t="s">
        <v>1</v>
      </c>
      <c r="N503" s="147" t="s">
        <v>40</v>
      </c>
      <c r="O503" s="55"/>
      <c r="P503" s="148">
        <f t="shared" si="191"/>
        <v>0</v>
      </c>
      <c r="Q503" s="148">
        <v>0</v>
      </c>
      <c r="R503" s="148">
        <f t="shared" si="192"/>
        <v>0</v>
      </c>
      <c r="S503" s="148">
        <v>0</v>
      </c>
      <c r="T503" s="149">
        <f t="shared" si="193"/>
        <v>0</v>
      </c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R503" s="150" t="s">
        <v>200</v>
      </c>
      <c r="AT503" s="150" t="s">
        <v>143</v>
      </c>
      <c r="AU503" s="150" t="s">
        <v>141</v>
      </c>
      <c r="AY503" s="14" t="s">
        <v>140</v>
      </c>
      <c r="BE503" s="151">
        <f t="shared" si="194"/>
        <v>0</v>
      </c>
      <c r="BF503" s="151">
        <f t="shared" si="195"/>
        <v>0</v>
      </c>
      <c r="BG503" s="151">
        <f t="shared" si="196"/>
        <v>0</v>
      </c>
      <c r="BH503" s="151">
        <f t="shared" si="197"/>
        <v>0</v>
      </c>
      <c r="BI503" s="151">
        <f t="shared" si="198"/>
        <v>0</v>
      </c>
      <c r="BJ503" s="14" t="s">
        <v>147</v>
      </c>
      <c r="BK503" s="151">
        <f t="shared" si="199"/>
        <v>0</v>
      </c>
      <c r="BL503" s="14" t="s">
        <v>200</v>
      </c>
      <c r="BM503" s="150" t="s">
        <v>1726</v>
      </c>
    </row>
    <row r="504" spans="1:65" s="2" customFormat="1" ht="14.45" customHeight="1" x14ac:dyDescent="0.2">
      <c r="A504" s="29"/>
      <c r="B504" s="142"/>
      <c r="C504" s="173" t="s">
        <v>1727</v>
      </c>
      <c r="D504" s="173" t="s">
        <v>143</v>
      </c>
      <c r="E504" s="174" t="s">
        <v>1061</v>
      </c>
      <c r="F504" s="175" t="s">
        <v>1040</v>
      </c>
      <c r="G504" s="176" t="s">
        <v>1036</v>
      </c>
      <c r="H504" s="177">
        <v>1</v>
      </c>
      <c r="I504" s="143"/>
      <c r="J504" s="144">
        <f t="shared" si="190"/>
        <v>0</v>
      </c>
      <c r="K504" s="145"/>
      <c r="L504" s="30"/>
      <c r="M504" s="146" t="s">
        <v>1</v>
      </c>
      <c r="N504" s="147" t="s">
        <v>40</v>
      </c>
      <c r="O504" s="55"/>
      <c r="P504" s="148">
        <f t="shared" si="191"/>
        <v>0</v>
      </c>
      <c r="Q504" s="148">
        <v>0</v>
      </c>
      <c r="R504" s="148">
        <f t="shared" si="192"/>
        <v>0</v>
      </c>
      <c r="S504" s="148">
        <v>0</v>
      </c>
      <c r="T504" s="149">
        <f t="shared" si="193"/>
        <v>0</v>
      </c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R504" s="150" t="s">
        <v>200</v>
      </c>
      <c r="AT504" s="150" t="s">
        <v>143</v>
      </c>
      <c r="AU504" s="150" t="s">
        <v>141</v>
      </c>
      <c r="AY504" s="14" t="s">
        <v>140</v>
      </c>
      <c r="BE504" s="151">
        <f t="shared" si="194"/>
        <v>0</v>
      </c>
      <c r="BF504" s="151">
        <f t="shared" si="195"/>
        <v>0</v>
      </c>
      <c r="BG504" s="151">
        <f t="shared" si="196"/>
        <v>0</v>
      </c>
      <c r="BH504" s="151">
        <f t="shared" si="197"/>
        <v>0</v>
      </c>
      <c r="BI504" s="151">
        <f t="shared" si="198"/>
        <v>0</v>
      </c>
      <c r="BJ504" s="14" t="s">
        <v>147</v>
      </c>
      <c r="BK504" s="151">
        <f t="shared" si="199"/>
        <v>0</v>
      </c>
      <c r="BL504" s="14" t="s">
        <v>200</v>
      </c>
      <c r="BM504" s="150" t="s">
        <v>1728</v>
      </c>
    </row>
    <row r="505" spans="1:65" s="2" customFormat="1" ht="14.45" customHeight="1" x14ac:dyDescent="0.2">
      <c r="A505" s="29"/>
      <c r="B505" s="142"/>
      <c r="C505" s="173" t="s">
        <v>1729</v>
      </c>
      <c r="D505" s="173" t="s">
        <v>143</v>
      </c>
      <c r="E505" s="174" t="s">
        <v>1064</v>
      </c>
      <c r="F505" s="175" t="s">
        <v>1044</v>
      </c>
      <c r="G505" s="176" t="s">
        <v>1036</v>
      </c>
      <c r="H505" s="177">
        <v>1</v>
      </c>
      <c r="I505" s="143"/>
      <c r="J505" s="144">
        <f t="shared" si="190"/>
        <v>0</v>
      </c>
      <c r="K505" s="145"/>
      <c r="L505" s="30"/>
      <c r="M505" s="146" t="s">
        <v>1</v>
      </c>
      <c r="N505" s="147" t="s">
        <v>40</v>
      </c>
      <c r="O505" s="55"/>
      <c r="P505" s="148">
        <f t="shared" si="191"/>
        <v>0</v>
      </c>
      <c r="Q505" s="148">
        <v>0</v>
      </c>
      <c r="R505" s="148">
        <f t="shared" si="192"/>
        <v>0</v>
      </c>
      <c r="S505" s="148">
        <v>0</v>
      </c>
      <c r="T505" s="149">
        <f t="shared" si="193"/>
        <v>0</v>
      </c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R505" s="150" t="s">
        <v>200</v>
      </c>
      <c r="AT505" s="150" t="s">
        <v>143</v>
      </c>
      <c r="AU505" s="150" t="s">
        <v>141</v>
      </c>
      <c r="AY505" s="14" t="s">
        <v>140</v>
      </c>
      <c r="BE505" s="151">
        <f t="shared" si="194"/>
        <v>0</v>
      </c>
      <c r="BF505" s="151">
        <f t="shared" si="195"/>
        <v>0</v>
      </c>
      <c r="BG505" s="151">
        <f t="shared" si="196"/>
        <v>0</v>
      </c>
      <c r="BH505" s="151">
        <f t="shared" si="197"/>
        <v>0</v>
      </c>
      <c r="BI505" s="151">
        <f t="shared" si="198"/>
        <v>0</v>
      </c>
      <c r="BJ505" s="14" t="s">
        <v>147</v>
      </c>
      <c r="BK505" s="151">
        <f t="shared" si="199"/>
        <v>0</v>
      </c>
      <c r="BL505" s="14" t="s">
        <v>200</v>
      </c>
      <c r="BM505" s="150" t="s">
        <v>1730</v>
      </c>
    </row>
    <row r="506" spans="1:65" s="12" customFormat="1" ht="22.9" customHeight="1" x14ac:dyDescent="0.2">
      <c r="B506" s="130"/>
      <c r="C506" s="183"/>
      <c r="D506" s="184" t="s">
        <v>73</v>
      </c>
      <c r="E506" s="185" t="s">
        <v>1066</v>
      </c>
      <c r="F506" s="185" t="s">
        <v>1067</v>
      </c>
      <c r="G506" s="183"/>
      <c r="H506" s="183"/>
      <c r="I506" s="133"/>
      <c r="J506" s="141">
        <f>BK506</f>
        <v>0</v>
      </c>
      <c r="L506" s="130"/>
      <c r="M506" s="134"/>
      <c r="N506" s="135"/>
      <c r="O506" s="135"/>
      <c r="P506" s="136">
        <f>SUM(P507:P512)</f>
        <v>0</v>
      </c>
      <c r="Q506" s="135"/>
      <c r="R506" s="136">
        <f>SUM(R507:R512)</f>
        <v>1.4825884600000001</v>
      </c>
      <c r="S506" s="135"/>
      <c r="T506" s="137">
        <f>SUM(T507:T512)</f>
        <v>0</v>
      </c>
      <c r="AR506" s="131" t="s">
        <v>147</v>
      </c>
      <c r="AT506" s="138" t="s">
        <v>73</v>
      </c>
      <c r="AU506" s="138" t="s">
        <v>80</v>
      </c>
      <c r="AY506" s="131" t="s">
        <v>140</v>
      </c>
      <c r="BK506" s="139">
        <f>SUM(BK507:BK512)</f>
        <v>0</v>
      </c>
    </row>
    <row r="507" spans="1:65" s="2" customFormat="1" ht="24.2" customHeight="1" x14ac:dyDescent="0.2">
      <c r="A507" s="29"/>
      <c r="B507" s="142"/>
      <c r="C507" s="173" t="s">
        <v>1731</v>
      </c>
      <c r="D507" s="173" t="s">
        <v>143</v>
      </c>
      <c r="E507" s="174" t="s">
        <v>1069</v>
      </c>
      <c r="F507" s="175" t="s">
        <v>1070</v>
      </c>
      <c r="G507" s="176" t="s">
        <v>155</v>
      </c>
      <c r="H507" s="177">
        <v>71.930000000000007</v>
      </c>
      <c r="I507" s="143"/>
      <c r="J507" s="144">
        <f t="shared" ref="J507:J512" si="200">ROUND(I507*H507,2)</f>
        <v>0</v>
      </c>
      <c r="K507" s="145"/>
      <c r="L507" s="30"/>
      <c r="M507" s="146" t="s">
        <v>1</v>
      </c>
      <c r="N507" s="147" t="s">
        <v>40</v>
      </c>
      <c r="O507" s="55"/>
      <c r="P507" s="148">
        <f t="shared" ref="P507:P512" si="201">O507*H507</f>
        <v>0</v>
      </c>
      <c r="Q507" s="148">
        <v>3.2699999999999999E-3</v>
      </c>
      <c r="R507" s="148">
        <f t="shared" ref="R507:R512" si="202">Q507*H507</f>
        <v>0.23521110000000001</v>
      </c>
      <c r="S507" s="148">
        <v>0</v>
      </c>
      <c r="T507" s="149">
        <f t="shared" ref="T507:T512" si="203">S507*H507</f>
        <v>0</v>
      </c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R507" s="150" t="s">
        <v>200</v>
      </c>
      <c r="AT507" s="150" t="s">
        <v>143</v>
      </c>
      <c r="AU507" s="150" t="s">
        <v>147</v>
      </c>
      <c r="AY507" s="14" t="s">
        <v>140</v>
      </c>
      <c r="BE507" s="151">
        <f t="shared" ref="BE507:BE512" si="204">IF(N507="základná",J507,0)</f>
        <v>0</v>
      </c>
      <c r="BF507" s="151">
        <f t="shared" ref="BF507:BF512" si="205">IF(N507="znížená",J507,0)</f>
        <v>0</v>
      </c>
      <c r="BG507" s="151">
        <f t="shared" ref="BG507:BG512" si="206">IF(N507="zákl. prenesená",J507,0)</f>
        <v>0</v>
      </c>
      <c r="BH507" s="151">
        <f t="shared" ref="BH507:BH512" si="207">IF(N507="zníž. prenesená",J507,0)</f>
        <v>0</v>
      </c>
      <c r="BI507" s="151">
        <f t="shared" ref="BI507:BI512" si="208">IF(N507="nulová",J507,0)</f>
        <v>0</v>
      </c>
      <c r="BJ507" s="14" t="s">
        <v>147</v>
      </c>
      <c r="BK507" s="151">
        <f t="shared" ref="BK507:BK512" si="209">ROUND(I507*H507,2)</f>
        <v>0</v>
      </c>
      <c r="BL507" s="14" t="s">
        <v>200</v>
      </c>
      <c r="BM507" s="150" t="s">
        <v>1071</v>
      </c>
    </row>
    <row r="508" spans="1:65" s="2" customFormat="1" ht="37.9" customHeight="1" x14ac:dyDescent="0.2">
      <c r="A508" s="29"/>
      <c r="B508" s="142"/>
      <c r="C508" s="178" t="s">
        <v>1732</v>
      </c>
      <c r="D508" s="178" t="s">
        <v>268</v>
      </c>
      <c r="E508" s="179" t="s">
        <v>1073</v>
      </c>
      <c r="F508" s="180" t="s">
        <v>1074</v>
      </c>
      <c r="G508" s="181" t="s">
        <v>155</v>
      </c>
      <c r="H508" s="182">
        <v>73.367999999999995</v>
      </c>
      <c r="I508" s="152"/>
      <c r="J508" s="153">
        <f t="shared" si="200"/>
        <v>0</v>
      </c>
      <c r="K508" s="154"/>
      <c r="L508" s="155"/>
      <c r="M508" s="156" t="s">
        <v>1</v>
      </c>
      <c r="N508" s="157" t="s">
        <v>40</v>
      </c>
      <c r="O508" s="55"/>
      <c r="P508" s="148">
        <f t="shared" si="201"/>
        <v>0</v>
      </c>
      <c r="Q508" s="148">
        <v>1.2E-2</v>
      </c>
      <c r="R508" s="148">
        <f t="shared" si="202"/>
        <v>0.88041599999999998</v>
      </c>
      <c r="S508" s="148">
        <v>0</v>
      </c>
      <c r="T508" s="149">
        <f t="shared" si="203"/>
        <v>0</v>
      </c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R508" s="150" t="s">
        <v>263</v>
      </c>
      <c r="AT508" s="150" t="s">
        <v>268</v>
      </c>
      <c r="AU508" s="150" t="s">
        <v>147</v>
      </c>
      <c r="AY508" s="14" t="s">
        <v>140</v>
      </c>
      <c r="BE508" s="151">
        <f t="shared" si="204"/>
        <v>0</v>
      </c>
      <c r="BF508" s="151">
        <f t="shared" si="205"/>
        <v>0</v>
      </c>
      <c r="BG508" s="151">
        <f t="shared" si="206"/>
        <v>0</v>
      </c>
      <c r="BH508" s="151">
        <f t="shared" si="207"/>
        <v>0</v>
      </c>
      <c r="BI508" s="151">
        <f t="shared" si="208"/>
        <v>0</v>
      </c>
      <c r="BJ508" s="14" t="s">
        <v>147</v>
      </c>
      <c r="BK508" s="151">
        <f t="shared" si="209"/>
        <v>0</v>
      </c>
      <c r="BL508" s="14" t="s">
        <v>200</v>
      </c>
      <c r="BM508" s="150" t="s">
        <v>1075</v>
      </c>
    </row>
    <row r="509" spans="1:65" s="2" customFormat="1" ht="14.45" customHeight="1" x14ac:dyDescent="0.2">
      <c r="A509" s="29"/>
      <c r="B509" s="142"/>
      <c r="C509" s="178" t="s">
        <v>1733</v>
      </c>
      <c r="D509" s="178" t="s">
        <v>268</v>
      </c>
      <c r="E509" s="179" t="s">
        <v>1077</v>
      </c>
      <c r="F509" s="180" t="s">
        <v>1078</v>
      </c>
      <c r="G509" s="181" t="s">
        <v>271</v>
      </c>
      <c r="H509" s="182">
        <v>359.65</v>
      </c>
      <c r="I509" s="152"/>
      <c r="J509" s="153">
        <f t="shared" si="200"/>
        <v>0</v>
      </c>
      <c r="K509" s="154"/>
      <c r="L509" s="155"/>
      <c r="M509" s="156" t="s">
        <v>1</v>
      </c>
      <c r="N509" s="157" t="s">
        <v>40</v>
      </c>
      <c r="O509" s="55"/>
      <c r="P509" s="148">
        <f t="shared" si="201"/>
        <v>0</v>
      </c>
      <c r="Q509" s="148">
        <v>1E-3</v>
      </c>
      <c r="R509" s="148">
        <f t="shared" si="202"/>
        <v>0.35964999999999997</v>
      </c>
      <c r="S509" s="148">
        <v>0</v>
      </c>
      <c r="T509" s="149">
        <f t="shared" si="203"/>
        <v>0</v>
      </c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R509" s="150" t="s">
        <v>263</v>
      </c>
      <c r="AT509" s="150" t="s">
        <v>268</v>
      </c>
      <c r="AU509" s="150" t="s">
        <v>147</v>
      </c>
      <c r="AY509" s="14" t="s">
        <v>140</v>
      </c>
      <c r="BE509" s="151">
        <f t="shared" si="204"/>
        <v>0</v>
      </c>
      <c r="BF509" s="151">
        <f t="shared" si="205"/>
        <v>0</v>
      </c>
      <c r="BG509" s="151">
        <f t="shared" si="206"/>
        <v>0</v>
      </c>
      <c r="BH509" s="151">
        <f t="shared" si="207"/>
        <v>0</v>
      </c>
      <c r="BI509" s="151">
        <f t="shared" si="208"/>
        <v>0</v>
      </c>
      <c r="BJ509" s="14" t="s">
        <v>147</v>
      </c>
      <c r="BK509" s="151">
        <f t="shared" si="209"/>
        <v>0</v>
      </c>
      <c r="BL509" s="14" t="s">
        <v>200</v>
      </c>
      <c r="BM509" s="150" t="s">
        <v>1079</v>
      </c>
    </row>
    <row r="510" spans="1:65" s="2" customFormat="1" ht="14.45" customHeight="1" x14ac:dyDescent="0.2">
      <c r="A510" s="29"/>
      <c r="B510" s="142"/>
      <c r="C510" s="173" t="s">
        <v>1734</v>
      </c>
      <c r="D510" s="173" t="s">
        <v>143</v>
      </c>
      <c r="E510" s="174" t="s">
        <v>1081</v>
      </c>
      <c r="F510" s="175" t="s">
        <v>1082</v>
      </c>
      <c r="G510" s="176" t="s">
        <v>163</v>
      </c>
      <c r="H510" s="177">
        <v>12.8</v>
      </c>
      <c r="I510" s="143"/>
      <c r="J510" s="144">
        <f t="shared" si="200"/>
        <v>0</v>
      </c>
      <c r="K510" s="145"/>
      <c r="L510" s="30"/>
      <c r="M510" s="146" t="s">
        <v>1</v>
      </c>
      <c r="N510" s="147" t="s">
        <v>40</v>
      </c>
      <c r="O510" s="55"/>
      <c r="P510" s="148">
        <f t="shared" si="201"/>
        <v>0</v>
      </c>
      <c r="Q510" s="148">
        <v>0</v>
      </c>
      <c r="R510" s="148">
        <f t="shared" si="202"/>
        <v>0</v>
      </c>
      <c r="S510" s="148">
        <v>0</v>
      </c>
      <c r="T510" s="149">
        <f t="shared" si="203"/>
        <v>0</v>
      </c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R510" s="150" t="s">
        <v>200</v>
      </c>
      <c r="AT510" s="150" t="s">
        <v>143</v>
      </c>
      <c r="AU510" s="150" t="s">
        <v>147</v>
      </c>
      <c r="AY510" s="14" t="s">
        <v>140</v>
      </c>
      <c r="BE510" s="151">
        <f t="shared" si="204"/>
        <v>0</v>
      </c>
      <c r="BF510" s="151">
        <f t="shared" si="205"/>
        <v>0</v>
      </c>
      <c r="BG510" s="151">
        <f t="shared" si="206"/>
        <v>0</v>
      </c>
      <c r="BH510" s="151">
        <f t="shared" si="207"/>
        <v>0</v>
      </c>
      <c r="BI510" s="151">
        <f t="shared" si="208"/>
        <v>0</v>
      </c>
      <c r="BJ510" s="14" t="s">
        <v>147</v>
      </c>
      <c r="BK510" s="151">
        <f t="shared" si="209"/>
        <v>0</v>
      </c>
      <c r="BL510" s="14" t="s">
        <v>200</v>
      </c>
      <c r="BM510" s="150" t="s">
        <v>1083</v>
      </c>
    </row>
    <row r="511" spans="1:65" s="2" customFormat="1" ht="14.45" customHeight="1" x14ac:dyDescent="0.2">
      <c r="A511" s="29"/>
      <c r="B511" s="142"/>
      <c r="C511" s="178" t="s">
        <v>1735</v>
      </c>
      <c r="D511" s="178" t="s">
        <v>268</v>
      </c>
      <c r="E511" s="179" t="s">
        <v>1085</v>
      </c>
      <c r="F511" s="180" t="s">
        <v>1086</v>
      </c>
      <c r="G511" s="181" t="s">
        <v>163</v>
      </c>
      <c r="H511" s="182">
        <v>13.055999999999999</v>
      </c>
      <c r="I511" s="152"/>
      <c r="J511" s="153">
        <f t="shared" si="200"/>
        <v>0</v>
      </c>
      <c r="K511" s="154"/>
      <c r="L511" s="155"/>
      <c r="M511" s="156" t="s">
        <v>1</v>
      </c>
      <c r="N511" s="157" t="s">
        <v>40</v>
      </c>
      <c r="O511" s="55"/>
      <c r="P511" s="148">
        <f t="shared" si="201"/>
        <v>0</v>
      </c>
      <c r="Q511" s="148">
        <v>5.5999999999999995E-4</v>
      </c>
      <c r="R511" s="148">
        <f t="shared" si="202"/>
        <v>7.3113599999999985E-3</v>
      </c>
      <c r="S511" s="148">
        <v>0</v>
      </c>
      <c r="T511" s="149">
        <f t="shared" si="203"/>
        <v>0</v>
      </c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R511" s="150" t="s">
        <v>263</v>
      </c>
      <c r="AT511" s="150" t="s">
        <v>268</v>
      </c>
      <c r="AU511" s="150" t="s">
        <v>147</v>
      </c>
      <c r="AY511" s="14" t="s">
        <v>140</v>
      </c>
      <c r="BE511" s="151">
        <f t="shared" si="204"/>
        <v>0</v>
      </c>
      <c r="BF511" s="151">
        <f t="shared" si="205"/>
        <v>0</v>
      </c>
      <c r="BG511" s="151">
        <f t="shared" si="206"/>
        <v>0</v>
      </c>
      <c r="BH511" s="151">
        <f t="shared" si="207"/>
        <v>0</v>
      </c>
      <c r="BI511" s="151">
        <f t="shared" si="208"/>
        <v>0</v>
      </c>
      <c r="BJ511" s="14" t="s">
        <v>147</v>
      </c>
      <c r="BK511" s="151">
        <f t="shared" si="209"/>
        <v>0</v>
      </c>
      <c r="BL511" s="14" t="s">
        <v>200</v>
      </c>
      <c r="BM511" s="150" t="s">
        <v>1087</v>
      </c>
    </row>
    <row r="512" spans="1:65" s="2" customFormat="1" ht="24.2" customHeight="1" x14ac:dyDescent="0.2">
      <c r="A512" s="29"/>
      <c r="B512" s="142"/>
      <c r="C512" s="173" t="s">
        <v>1736</v>
      </c>
      <c r="D512" s="173" t="s">
        <v>143</v>
      </c>
      <c r="E512" s="174" t="s">
        <v>1089</v>
      </c>
      <c r="F512" s="175" t="s">
        <v>1090</v>
      </c>
      <c r="G512" s="176" t="s">
        <v>462</v>
      </c>
      <c r="H512" s="158"/>
      <c r="I512" s="143"/>
      <c r="J512" s="144">
        <f t="shared" si="200"/>
        <v>0</v>
      </c>
      <c r="K512" s="145"/>
      <c r="L512" s="30"/>
      <c r="M512" s="146" t="s">
        <v>1</v>
      </c>
      <c r="N512" s="147" t="s">
        <v>40</v>
      </c>
      <c r="O512" s="55"/>
      <c r="P512" s="148">
        <f t="shared" si="201"/>
        <v>0</v>
      </c>
      <c r="Q512" s="148">
        <v>0</v>
      </c>
      <c r="R512" s="148">
        <f t="shared" si="202"/>
        <v>0</v>
      </c>
      <c r="S512" s="148">
        <v>0</v>
      </c>
      <c r="T512" s="149">
        <f t="shared" si="203"/>
        <v>0</v>
      </c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R512" s="150" t="s">
        <v>200</v>
      </c>
      <c r="AT512" s="150" t="s">
        <v>143</v>
      </c>
      <c r="AU512" s="150" t="s">
        <v>147</v>
      </c>
      <c r="AY512" s="14" t="s">
        <v>140</v>
      </c>
      <c r="BE512" s="151">
        <f t="shared" si="204"/>
        <v>0</v>
      </c>
      <c r="BF512" s="151">
        <f t="shared" si="205"/>
        <v>0</v>
      </c>
      <c r="BG512" s="151">
        <f t="shared" si="206"/>
        <v>0</v>
      </c>
      <c r="BH512" s="151">
        <f t="shared" si="207"/>
        <v>0</v>
      </c>
      <c r="BI512" s="151">
        <f t="shared" si="208"/>
        <v>0</v>
      </c>
      <c r="BJ512" s="14" t="s">
        <v>147</v>
      </c>
      <c r="BK512" s="151">
        <f t="shared" si="209"/>
        <v>0</v>
      </c>
      <c r="BL512" s="14" t="s">
        <v>200</v>
      </c>
      <c r="BM512" s="150" t="s">
        <v>1091</v>
      </c>
    </row>
    <row r="513" spans="1:65" s="12" customFormat="1" ht="22.9" customHeight="1" x14ac:dyDescent="0.2">
      <c r="B513" s="130"/>
      <c r="D513" s="131" t="s">
        <v>73</v>
      </c>
      <c r="E513" s="140" t="s">
        <v>1737</v>
      </c>
      <c r="F513" s="140" t="s">
        <v>1738</v>
      </c>
      <c r="I513" s="133"/>
      <c r="J513" s="141">
        <f>BK513</f>
        <v>0</v>
      </c>
      <c r="L513" s="130"/>
      <c r="M513" s="134"/>
      <c r="N513" s="135"/>
      <c r="O513" s="135"/>
      <c r="P513" s="136">
        <f>SUM(P514:P523)</f>
        <v>0</v>
      </c>
      <c r="Q513" s="135"/>
      <c r="R513" s="136">
        <f>SUM(R514:R523)</f>
        <v>0.27419139999999997</v>
      </c>
      <c r="S513" s="135"/>
      <c r="T513" s="137">
        <f>SUM(T514:T523)</f>
        <v>4.4899999999999995E-2</v>
      </c>
      <c r="AR513" s="131" t="s">
        <v>147</v>
      </c>
      <c r="AT513" s="138" t="s">
        <v>73</v>
      </c>
      <c r="AU513" s="138" t="s">
        <v>80</v>
      </c>
      <c r="AY513" s="131" t="s">
        <v>140</v>
      </c>
      <c r="BK513" s="139">
        <f>SUM(BK514:BK523)</f>
        <v>0</v>
      </c>
    </row>
    <row r="514" spans="1:65" s="2" customFormat="1" ht="14.45" customHeight="1" x14ac:dyDescent="0.2">
      <c r="A514" s="29"/>
      <c r="B514" s="142"/>
      <c r="C514" s="173" t="s">
        <v>1739</v>
      </c>
      <c r="D514" s="173" t="s">
        <v>143</v>
      </c>
      <c r="E514" s="174" t="s">
        <v>1740</v>
      </c>
      <c r="F514" s="175" t="s">
        <v>1741</v>
      </c>
      <c r="G514" s="176" t="s">
        <v>163</v>
      </c>
      <c r="H514" s="177">
        <v>20.36</v>
      </c>
      <c r="I514" s="143"/>
      <c r="J514" s="144">
        <f t="shared" ref="J514:J523" si="210">ROUND(I514*H514,2)</f>
        <v>0</v>
      </c>
      <c r="K514" s="145"/>
      <c r="L514" s="30"/>
      <c r="M514" s="146" t="s">
        <v>1</v>
      </c>
      <c r="N514" s="147" t="s">
        <v>40</v>
      </c>
      <c r="O514" s="55"/>
      <c r="P514" s="148">
        <f t="shared" ref="P514:P523" si="211">O514*H514</f>
        <v>0</v>
      </c>
      <c r="Q514" s="148">
        <v>0</v>
      </c>
      <c r="R514" s="148">
        <f t="shared" ref="R514:R523" si="212">Q514*H514</f>
        <v>0</v>
      </c>
      <c r="S514" s="148">
        <v>1E-3</v>
      </c>
      <c r="T514" s="149">
        <f t="shared" ref="T514:T523" si="213">S514*H514</f>
        <v>2.036E-2</v>
      </c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R514" s="150" t="s">
        <v>200</v>
      </c>
      <c r="AT514" s="150" t="s">
        <v>143</v>
      </c>
      <c r="AU514" s="150" t="s">
        <v>147</v>
      </c>
      <c r="AY514" s="14" t="s">
        <v>140</v>
      </c>
      <c r="BE514" s="151">
        <f t="shared" ref="BE514:BE523" si="214">IF(N514="základná",J514,0)</f>
        <v>0</v>
      </c>
      <c r="BF514" s="151">
        <f t="shared" ref="BF514:BF523" si="215">IF(N514="znížená",J514,0)</f>
        <v>0</v>
      </c>
      <c r="BG514" s="151">
        <f t="shared" ref="BG514:BG523" si="216">IF(N514="zákl. prenesená",J514,0)</f>
        <v>0</v>
      </c>
      <c r="BH514" s="151">
        <f t="shared" ref="BH514:BH523" si="217">IF(N514="zníž. prenesená",J514,0)</f>
        <v>0</v>
      </c>
      <c r="BI514" s="151">
        <f t="shared" ref="BI514:BI523" si="218">IF(N514="nulová",J514,0)</f>
        <v>0</v>
      </c>
      <c r="BJ514" s="14" t="s">
        <v>147</v>
      </c>
      <c r="BK514" s="151">
        <f t="shared" ref="BK514:BK523" si="219">ROUND(I514*H514,2)</f>
        <v>0</v>
      </c>
      <c r="BL514" s="14" t="s">
        <v>200</v>
      </c>
      <c r="BM514" s="150" t="s">
        <v>1742</v>
      </c>
    </row>
    <row r="515" spans="1:65" s="2" customFormat="1" ht="14.45" customHeight="1" x14ac:dyDescent="0.2">
      <c r="A515" s="29"/>
      <c r="B515" s="142"/>
      <c r="C515" s="173" t="s">
        <v>1743</v>
      </c>
      <c r="D515" s="173" t="s">
        <v>143</v>
      </c>
      <c r="E515" s="174" t="s">
        <v>1744</v>
      </c>
      <c r="F515" s="175" t="s">
        <v>1745</v>
      </c>
      <c r="G515" s="176" t="s">
        <v>163</v>
      </c>
      <c r="H515" s="177">
        <v>19.54</v>
      </c>
      <c r="I515" s="143"/>
      <c r="J515" s="144">
        <f t="shared" si="210"/>
        <v>0</v>
      </c>
      <c r="K515" s="145"/>
      <c r="L515" s="30"/>
      <c r="M515" s="146" t="s">
        <v>1</v>
      </c>
      <c r="N515" s="147" t="s">
        <v>40</v>
      </c>
      <c r="O515" s="55"/>
      <c r="P515" s="148">
        <f t="shared" si="211"/>
        <v>0</v>
      </c>
      <c r="Q515" s="148">
        <v>4.0000000000000003E-5</v>
      </c>
      <c r="R515" s="148">
        <f t="shared" si="212"/>
        <v>7.8160000000000002E-4</v>
      </c>
      <c r="S515" s="148">
        <v>0</v>
      </c>
      <c r="T515" s="149">
        <f t="shared" si="213"/>
        <v>0</v>
      </c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R515" s="150" t="s">
        <v>200</v>
      </c>
      <c r="AT515" s="150" t="s">
        <v>143</v>
      </c>
      <c r="AU515" s="150" t="s">
        <v>147</v>
      </c>
      <c r="AY515" s="14" t="s">
        <v>140</v>
      </c>
      <c r="BE515" s="151">
        <f t="shared" si="214"/>
        <v>0</v>
      </c>
      <c r="BF515" s="151">
        <f t="shared" si="215"/>
        <v>0</v>
      </c>
      <c r="BG515" s="151">
        <f t="shared" si="216"/>
        <v>0</v>
      </c>
      <c r="BH515" s="151">
        <f t="shared" si="217"/>
        <v>0</v>
      </c>
      <c r="BI515" s="151">
        <f t="shared" si="218"/>
        <v>0</v>
      </c>
      <c r="BJ515" s="14" t="s">
        <v>147</v>
      </c>
      <c r="BK515" s="151">
        <f t="shared" si="219"/>
        <v>0</v>
      </c>
      <c r="BL515" s="14" t="s">
        <v>200</v>
      </c>
      <c r="BM515" s="150" t="s">
        <v>1746</v>
      </c>
    </row>
    <row r="516" spans="1:65" s="2" customFormat="1" ht="24.2" customHeight="1" x14ac:dyDescent="0.2">
      <c r="A516" s="29"/>
      <c r="B516" s="142"/>
      <c r="C516" s="178" t="s">
        <v>1747</v>
      </c>
      <c r="D516" s="178" t="s">
        <v>268</v>
      </c>
      <c r="E516" s="179" t="s">
        <v>1748</v>
      </c>
      <c r="F516" s="180" t="s">
        <v>1749</v>
      </c>
      <c r="G516" s="181" t="s">
        <v>163</v>
      </c>
      <c r="H516" s="182">
        <v>19.54</v>
      </c>
      <c r="I516" s="152"/>
      <c r="J516" s="153">
        <f t="shared" si="210"/>
        <v>0</v>
      </c>
      <c r="K516" s="154"/>
      <c r="L516" s="155"/>
      <c r="M516" s="156" t="s">
        <v>1</v>
      </c>
      <c r="N516" s="157" t="s">
        <v>40</v>
      </c>
      <c r="O516" s="55"/>
      <c r="P516" s="148">
        <f t="shared" si="211"/>
        <v>0</v>
      </c>
      <c r="Q516" s="148">
        <v>1.6299999999999999E-3</v>
      </c>
      <c r="R516" s="148">
        <f t="shared" si="212"/>
        <v>3.1850199999999995E-2</v>
      </c>
      <c r="S516" s="148">
        <v>0</v>
      </c>
      <c r="T516" s="149">
        <f t="shared" si="213"/>
        <v>0</v>
      </c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R516" s="150" t="s">
        <v>263</v>
      </c>
      <c r="AT516" s="150" t="s">
        <v>268</v>
      </c>
      <c r="AU516" s="150" t="s">
        <v>147</v>
      </c>
      <c r="AY516" s="14" t="s">
        <v>140</v>
      </c>
      <c r="BE516" s="151">
        <f t="shared" si="214"/>
        <v>0</v>
      </c>
      <c r="BF516" s="151">
        <f t="shared" si="215"/>
        <v>0</v>
      </c>
      <c r="BG516" s="151">
        <f t="shared" si="216"/>
        <v>0</v>
      </c>
      <c r="BH516" s="151">
        <f t="shared" si="217"/>
        <v>0</v>
      </c>
      <c r="BI516" s="151">
        <f t="shared" si="218"/>
        <v>0</v>
      </c>
      <c r="BJ516" s="14" t="s">
        <v>147</v>
      </c>
      <c r="BK516" s="151">
        <f t="shared" si="219"/>
        <v>0</v>
      </c>
      <c r="BL516" s="14" t="s">
        <v>200</v>
      </c>
      <c r="BM516" s="150" t="s">
        <v>1750</v>
      </c>
    </row>
    <row r="517" spans="1:65" s="2" customFormat="1" ht="24.2" customHeight="1" x14ac:dyDescent="0.2">
      <c r="A517" s="29"/>
      <c r="B517" s="142"/>
      <c r="C517" s="173" t="s">
        <v>1751</v>
      </c>
      <c r="D517" s="173" t="s">
        <v>143</v>
      </c>
      <c r="E517" s="174" t="s">
        <v>1752</v>
      </c>
      <c r="F517" s="175" t="s">
        <v>1753</v>
      </c>
      <c r="G517" s="176" t="s">
        <v>155</v>
      </c>
      <c r="H517" s="177">
        <v>24.54</v>
      </c>
      <c r="I517" s="143"/>
      <c r="J517" s="144">
        <f t="shared" si="210"/>
        <v>0</v>
      </c>
      <c r="K517" s="145"/>
      <c r="L517" s="30"/>
      <c r="M517" s="146" t="s">
        <v>1</v>
      </c>
      <c r="N517" s="147" t="s">
        <v>40</v>
      </c>
      <c r="O517" s="55"/>
      <c r="P517" s="148">
        <f t="shared" si="211"/>
        <v>0</v>
      </c>
      <c r="Q517" s="148">
        <v>0</v>
      </c>
      <c r="R517" s="148">
        <f t="shared" si="212"/>
        <v>0</v>
      </c>
      <c r="S517" s="148">
        <v>1E-3</v>
      </c>
      <c r="T517" s="149">
        <f t="shared" si="213"/>
        <v>2.4539999999999999E-2</v>
      </c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R517" s="150" t="s">
        <v>200</v>
      </c>
      <c r="AT517" s="150" t="s">
        <v>143</v>
      </c>
      <c r="AU517" s="150" t="s">
        <v>147</v>
      </c>
      <c r="AY517" s="14" t="s">
        <v>140</v>
      </c>
      <c r="BE517" s="151">
        <f t="shared" si="214"/>
        <v>0</v>
      </c>
      <c r="BF517" s="151">
        <f t="shared" si="215"/>
        <v>0</v>
      </c>
      <c r="BG517" s="151">
        <f t="shared" si="216"/>
        <v>0</v>
      </c>
      <c r="BH517" s="151">
        <f t="shared" si="217"/>
        <v>0</v>
      </c>
      <c r="BI517" s="151">
        <f t="shared" si="218"/>
        <v>0</v>
      </c>
      <c r="BJ517" s="14" t="s">
        <v>147</v>
      </c>
      <c r="BK517" s="151">
        <f t="shared" si="219"/>
        <v>0</v>
      </c>
      <c r="BL517" s="14" t="s">
        <v>200</v>
      </c>
      <c r="BM517" s="150" t="s">
        <v>1754</v>
      </c>
    </row>
    <row r="518" spans="1:65" s="2" customFormat="1" ht="24.2" customHeight="1" x14ac:dyDescent="0.2">
      <c r="A518" s="29"/>
      <c r="B518" s="142"/>
      <c r="C518" s="173" t="s">
        <v>1755</v>
      </c>
      <c r="D518" s="173" t="s">
        <v>143</v>
      </c>
      <c r="E518" s="174" t="s">
        <v>1756</v>
      </c>
      <c r="F518" s="175" t="s">
        <v>1757</v>
      </c>
      <c r="G518" s="176" t="s">
        <v>155</v>
      </c>
      <c r="H518" s="177">
        <v>24.45</v>
      </c>
      <c r="I518" s="143"/>
      <c r="J518" s="144">
        <f t="shared" si="210"/>
        <v>0</v>
      </c>
      <c r="K518" s="145"/>
      <c r="L518" s="30"/>
      <c r="M518" s="146" t="s">
        <v>1</v>
      </c>
      <c r="N518" s="147" t="s">
        <v>40</v>
      </c>
      <c r="O518" s="55"/>
      <c r="P518" s="148">
        <f t="shared" si="211"/>
        <v>0</v>
      </c>
      <c r="Q518" s="148">
        <v>0</v>
      </c>
      <c r="R518" s="148">
        <f t="shared" si="212"/>
        <v>0</v>
      </c>
      <c r="S518" s="148">
        <v>0</v>
      </c>
      <c r="T518" s="149">
        <f t="shared" si="213"/>
        <v>0</v>
      </c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R518" s="150" t="s">
        <v>200</v>
      </c>
      <c r="AT518" s="150" t="s">
        <v>143</v>
      </c>
      <c r="AU518" s="150" t="s">
        <v>147</v>
      </c>
      <c r="AY518" s="14" t="s">
        <v>140</v>
      </c>
      <c r="BE518" s="151">
        <f t="shared" si="214"/>
        <v>0</v>
      </c>
      <c r="BF518" s="151">
        <f t="shared" si="215"/>
        <v>0</v>
      </c>
      <c r="BG518" s="151">
        <f t="shared" si="216"/>
        <v>0</v>
      </c>
      <c r="BH518" s="151">
        <f t="shared" si="217"/>
        <v>0</v>
      </c>
      <c r="BI518" s="151">
        <f t="shared" si="218"/>
        <v>0</v>
      </c>
      <c r="BJ518" s="14" t="s">
        <v>147</v>
      </c>
      <c r="BK518" s="151">
        <f t="shared" si="219"/>
        <v>0</v>
      </c>
      <c r="BL518" s="14" t="s">
        <v>200</v>
      </c>
      <c r="BM518" s="150" t="s">
        <v>1758</v>
      </c>
    </row>
    <row r="519" spans="1:65" s="2" customFormat="1" ht="24.2" customHeight="1" x14ac:dyDescent="0.2">
      <c r="A519" s="29"/>
      <c r="B519" s="142"/>
      <c r="C519" s="178" t="s">
        <v>1759</v>
      </c>
      <c r="D519" s="178" t="s">
        <v>268</v>
      </c>
      <c r="E519" s="179" t="s">
        <v>1760</v>
      </c>
      <c r="F519" s="180" t="s">
        <v>1761</v>
      </c>
      <c r="G519" s="181" t="s">
        <v>155</v>
      </c>
      <c r="H519" s="182">
        <v>26.013999999999999</v>
      </c>
      <c r="I519" s="152"/>
      <c r="J519" s="153">
        <f t="shared" si="210"/>
        <v>0</v>
      </c>
      <c r="K519" s="154"/>
      <c r="L519" s="155"/>
      <c r="M519" s="156" t="s">
        <v>1</v>
      </c>
      <c r="N519" s="157" t="s">
        <v>40</v>
      </c>
      <c r="O519" s="55"/>
      <c r="P519" s="148">
        <f t="shared" si="211"/>
        <v>0</v>
      </c>
      <c r="Q519" s="148">
        <v>8.0000000000000002E-3</v>
      </c>
      <c r="R519" s="148">
        <f t="shared" si="212"/>
        <v>0.20811199999999999</v>
      </c>
      <c r="S519" s="148">
        <v>0</v>
      </c>
      <c r="T519" s="149">
        <f t="shared" si="213"/>
        <v>0</v>
      </c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R519" s="150" t="s">
        <v>263</v>
      </c>
      <c r="AT519" s="150" t="s">
        <v>268</v>
      </c>
      <c r="AU519" s="150" t="s">
        <v>147</v>
      </c>
      <c r="AY519" s="14" t="s">
        <v>140</v>
      </c>
      <c r="BE519" s="151">
        <f t="shared" si="214"/>
        <v>0</v>
      </c>
      <c r="BF519" s="151">
        <f t="shared" si="215"/>
        <v>0</v>
      </c>
      <c r="BG519" s="151">
        <f t="shared" si="216"/>
        <v>0</v>
      </c>
      <c r="BH519" s="151">
        <f t="shared" si="217"/>
        <v>0</v>
      </c>
      <c r="BI519" s="151">
        <f t="shared" si="218"/>
        <v>0</v>
      </c>
      <c r="BJ519" s="14" t="s">
        <v>147</v>
      </c>
      <c r="BK519" s="151">
        <f t="shared" si="219"/>
        <v>0</v>
      </c>
      <c r="BL519" s="14" t="s">
        <v>200</v>
      </c>
      <c r="BM519" s="150" t="s">
        <v>1762</v>
      </c>
    </row>
    <row r="520" spans="1:65" s="2" customFormat="1" ht="14.45" customHeight="1" x14ac:dyDescent="0.2">
      <c r="A520" s="29"/>
      <c r="B520" s="142"/>
      <c r="C520" s="173" t="s">
        <v>1763</v>
      </c>
      <c r="D520" s="173" t="s">
        <v>143</v>
      </c>
      <c r="E520" s="174" t="s">
        <v>1764</v>
      </c>
      <c r="F520" s="175" t="s">
        <v>1765</v>
      </c>
      <c r="G520" s="176" t="s">
        <v>155</v>
      </c>
      <c r="H520" s="177">
        <v>24.45</v>
      </c>
      <c r="I520" s="143"/>
      <c r="J520" s="144">
        <f t="shared" si="210"/>
        <v>0</v>
      </c>
      <c r="K520" s="145"/>
      <c r="L520" s="30"/>
      <c r="M520" s="146" t="s">
        <v>1</v>
      </c>
      <c r="N520" s="147" t="s">
        <v>40</v>
      </c>
      <c r="O520" s="55"/>
      <c r="P520" s="148">
        <f t="shared" si="211"/>
        <v>0</v>
      </c>
      <c r="Q520" s="148">
        <v>4.4999999999999999E-4</v>
      </c>
      <c r="R520" s="148">
        <f t="shared" si="212"/>
        <v>1.10025E-2</v>
      </c>
      <c r="S520" s="148">
        <v>0</v>
      </c>
      <c r="T520" s="149">
        <f t="shared" si="213"/>
        <v>0</v>
      </c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R520" s="150" t="s">
        <v>200</v>
      </c>
      <c r="AT520" s="150" t="s">
        <v>143</v>
      </c>
      <c r="AU520" s="150" t="s">
        <v>147</v>
      </c>
      <c r="AY520" s="14" t="s">
        <v>140</v>
      </c>
      <c r="BE520" s="151">
        <f t="shared" si="214"/>
        <v>0</v>
      </c>
      <c r="BF520" s="151">
        <f t="shared" si="215"/>
        <v>0</v>
      </c>
      <c r="BG520" s="151">
        <f t="shared" si="216"/>
        <v>0</v>
      </c>
      <c r="BH520" s="151">
        <f t="shared" si="217"/>
        <v>0</v>
      </c>
      <c r="BI520" s="151">
        <f t="shared" si="218"/>
        <v>0</v>
      </c>
      <c r="BJ520" s="14" t="s">
        <v>147</v>
      </c>
      <c r="BK520" s="151">
        <f t="shared" si="219"/>
        <v>0</v>
      </c>
      <c r="BL520" s="14" t="s">
        <v>200</v>
      </c>
      <c r="BM520" s="150" t="s">
        <v>1766</v>
      </c>
    </row>
    <row r="521" spans="1:65" s="2" customFormat="1" ht="37.9" customHeight="1" x14ac:dyDescent="0.2">
      <c r="A521" s="29"/>
      <c r="B521" s="142"/>
      <c r="C521" s="178" t="s">
        <v>1767</v>
      </c>
      <c r="D521" s="178" t="s">
        <v>268</v>
      </c>
      <c r="E521" s="179" t="s">
        <v>1768</v>
      </c>
      <c r="F521" s="180" t="s">
        <v>1769</v>
      </c>
      <c r="G521" s="181" t="s">
        <v>155</v>
      </c>
      <c r="H521" s="182">
        <v>24.939</v>
      </c>
      <c r="I521" s="152"/>
      <c r="J521" s="153">
        <f t="shared" si="210"/>
        <v>0</v>
      </c>
      <c r="K521" s="154"/>
      <c r="L521" s="155"/>
      <c r="M521" s="156" t="s">
        <v>1</v>
      </c>
      <c r="N521" s="157" t="s">
        <v>40</v>
      </c>
      <c r="O521" s="55"/>
      <c r="P521" s="148">
        <f t="shared" si="211"/>
        <v>0</v>
      </c>
      <c r="Q521" s="148">
        <v>8.9999999999999998E-4</v>
      </c>
      <c r="R521" s="148">
        <f t="shared" si="212"/>
        <v>2.2445099999999999E-2</v>
      </c>
      <c r="S521" s="148">
        <v>0</v>
      </c>
      <c r="T521" s="149">
        <f t="shared" si="213"/>
        <v>0</v>
      </c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R521" s="150" t="s">
        <v>263</v>
      </c>
      <c r="AT521" s="150" t="s">
        <v>268</v>
      </c>
      <c r="AU521" s="150" t="s">
        <v>147</v>
      </c>
      <c r="AY521" s="14" t="s">
        <v>140</v>
      </c>
      <c r="BE521" s="151">
        <f t="shared" si="214"/>
        <v>0</v>
      </c>
      <c r="BF521" s="151">
        <f t="shared" si="215"/>
        <v>0</v>
      </c>
      <c r="BG521" s="151">
        <f t="shared" si="216"/>
        <v>0</v>
      </c>
      <c r="BH521" s="151">
        <f t="shared" si="217"/>
        <v>0</v>
      </c>
      <c r="BI521" s="151">
        <f t="shared" si="218"/>
        <v>0</v>
      </c>
      <c r="BJ521" s="14" t="s">
        <v>147</v>
      </c>
      <c r="BK521" s="151">
        <f t="shared" si="219"/>
        <v>0</v>
      </c>
      <c r="BL521" s="14" t="s">
        <v>200</v>
      </c>
      <c r="BM521" s="150" t="s">
        <v>1770</v>
      </c>
    </row>
    <row r="522" spans="1:65" s="2" customFormat="1" ht="31.5" customHeight="1" x14ac:dyDescent="0.2">
      <c r="A522" s="29"/>
      <c r="B522" s="142"/>
      <c r="C522" s="173" t="s">
        <v>1771</v>
      </c>
      <c r="D522" s="173" t="s">
        <v>143</v>
      </c>
      <c r="E522" s="174" t="s">
        <v>1772</v>
      </c>
      <c r="F522" s="175" t="s">
        <v>1773</v>
      </c>
      <c r="G522" s="176" t="s">
        <v>155</v>
      </c>
      <c r="H522" s="177">
        <v>24.54</v>
      </c>
      <c r="I522" s="143"/>
      <c r="J522" s="144">
        <f t="shared" si="210"/>
        <v>0</v>
      </c>
      <c r="K522" s="145"/>
      <c r="L522" s="30"/>
      <c r="M522" s="146" t="s">
        <v>1</v>
      </c>
      <c r="N522" s="147" t="s">
        <v>40</v>
      </c>
      <c r="O522" s="55"/>
      <c r="P522" s="148">
        <f t="shared" si="211"/>
        <v>0</v>
      </c>
      <c r="Q522" s="148">
        <v>0</v>
      </c>
      <c r="R522" s="148">
        <f t="shared" si="212"/>
        <v>0</v>
      </c>
      <c r="S522" s="148">
        <v>0</v>
      </c>
      <c r="T522" s="149">
        <f t="shared" si="213"/>
        <v>0</v>
      </c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R522" s="150" t="s">
        <v>200</v>
      </c>
      <c r="AT522" s="150" t="s">
        <v>143</v>
      </c>
      <c r="AU522" s="150" t="s">
        <v>147</v>
      </c>
      <c r="AY522" s="14" t="s">
        <v>140</v>
      </c>
      <c r="BE522" s="151">
        <f t="shared" si="214"/>
        <v>0</v>
      </c>
      <c r="BF522" s="151">
        <f t="shared" si="215"/>
        <v>0</v>
      </c>
      <c r="BG522" s="151">
        <f t="shared" si="216"/>
        <v>0</v>
      </c>
      <c r="BH522" s="151">
        <f t="shared" si="217"/>
        <v>0</v>
      </c>
      <c r="BI522" s="151">
        <f t="shared" si="218"/>
        <v>0</v>
      </c>
      <c r="BJ522" s="14" t="s">
        <v>147</v>
      </c>
      <c r="BK522" s="151">
        <f t="shared" si="219"/>
        <v>0</v>
      </c>
      <c r="BL522" s="14" t="s">
        <v>200</v>
      </c>
      <c r="BM522" s="150" t="s">
        <v>1774</v>
      </c>
    </row>
    <row r="523" spans="1:65" s="2" customFormat="1" ht="24.2" customHeight="1" x14ac:dyDescent="0.2">
      <c r="A523" s="29"/>
      <c r="B523" s="142"/>
      <c r="C523" s="173" t="s">
        <v>1775</v>
      </c>
      <c r="D523" s="173" t="s">
        <v>143</v>
      </c>
      <c r="E523" s="174" t="s">
        <v>1776</v>
      </c>
      <c r="F523" s="175" t="s">
        <v>1777</v>
      </c>
      <c r="G523" s="176" t="s">
        <v>462</v>
      </c>
      <c r="H523" s="158"/>
      <c r="I523" s="143"/>
      <c r="J523" s="144">
        <f t="shared" si="210"/>
        <v>0</v>
      </c>
      <c r="K523" s="145"/>
      <c r="L523" s="30"/>
      <c r="M523" s="146" t="s">
        <v>1</v>
      </c>
      <c r="N523" s="147" t="s">
        <v>40</v>
      </c>
      <c r="O523" s="55"/>
      <c r="P523" s="148">
        <f t="shared" si="211"/>
        <v>0</v>
      </c>
      <c r="Q523" s="148">
        <v>0</v>
      </c>
      <c r="R523" s="148">
        <f t="shared" si="212"/>
        <v>0</v>
      </c>
      <c r="S523" s="148">
        <v>0</v>
      </c>
      <c r="T523" s="149">
        <f t="shared" si="213"/>
        <v>0</v>
      </c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R523" s="150" t="s">
        <v>200</v>
      </c>
      <c r="AT523" s="150" t="s">
        <v>143</v>
      </c>
      <c r="AU523" s="150" t="s">
        <v>147</v>
      </c>
      <c r="AY523" s="14" t="s">
        <v>140</v>
      </c>
      <c r="BE523" s="151">
        <f t="shared" si="214"/>
        <v>0</v>
      </c>
      <c r="BF523" s="151">
        <f t="shared" si="215"/>
        <v>0</v>
      </c>
      <c r="BG523" s="151">
        <f t="shared" si="216"/>
        <v>0</v>
      </c>
      <c r="BH523" s="151">
        <f t="shared" si="217"/>
        <v>0</v>
      </c>
      <c r="BI523" s="151">
        <f t="shared" si="218"/>
        <v>0</v>
      </c>
      <c r="BJ523" s="14" t="s">
        <v>147</v>
      </c>
      <c r="BK523" s="151">
        <f t="shared" si="219"/>
        <v>0</v>
      </c>
      <c r="BL523" s="14" t="s">
        <v>200</v>
      </c>
      <c r="BM523" s="150" t="s">
        <v>1778</v>
      </c>
    </row>
    <row r="524" spans="1:65" s="12" customFormat="1" ht="22.9" customHeight="1" x14ac:dyDescent="0.2">
      <c r="B524" s="130"/>
      <c r="D524" s="131" t="s">
        <v>73</v>
      </c>
      <c r="E524" s="140" t="s">
        <v>1092</v>
      </c>
      <c r="F524" s="140" t="s">
        <v>1093</v>
      </c>
      <c r="I524" s="133"/>
      <c r="J524" s="141">
        <f>BK524</f>
        <v>0</v>
      </c>
      <c r="L524" s="130"/>
      <c r="M524" s="134"/>
      <c r="N524" s="135"/>
      <c r="O524" s="135"/>
      <c r="P524" s="136">
        <f>SUM(P525:P532)</f>
        <v>0</v>
      </c>
      <c r="Q524" s="135"/>
      <c r="R524" s="136">
        <f>SUM(R525:R532)</f>
        <v>6.4915332599999997</v>
      </c>
      <c r="S524" s="135"/>
      <c r="T524" s="137">
        <f>SUM(T525:T532)</f>
        <v>0</v>
      </c>
      <c r="AR524" s="131" t="s">
        <v>147</v>
      </c>
      <c r="AT524" s="138" t="s">
        <v>73</v>
      </c>
      <c r="AU524" s="138" t="s">
        <v>80</v>
      </c>
      <c r="AY524" s="131" t="s">
        <v>140</v>
      </c>
      <c r="BK524" s="139">
        <f>SUM(BK525:BK532)</f>
        <v>0</v>
      </c>
    </row>
    <row r="525" spans="1:65" s="2" customFormat="1" ht="24.2" customHeight="1" x14ac:dyDescent="0.2">
      <c r="A525" s="29"/>
      <c r="B525" s="142"/>
      <c r="C525" s="173" t="s">
        <v>1779</v>
      </c>
      <c r="D525" s="173" t="s">
        <v>143</v>
      </c>
      <c r="E525" s="174" t="s">
        <v>1095</v>
      </c>
      <c r="F525" s="175" t="s">
        <v>1096</v>
      </c>
      <c r="G525" s="176" t="s">
        <v>155</v>
      </c>
      <c r="H525" s="177">
        <v>341.78</v>
      </c>
      <c r="I525" s="143"/>
      <c r="J525" s="144">
        <f t="shared" ref="J525:J532" si="220">ROUND(I525*H525,2)</f>
        <v>0</v>
      </c>
      <c r="K525" s="145"/>
      <c r="L525" s="30"/>
      <c r="M525" s="146" t="s">
        <v>1</v>
      </c>
      <c r="N525" s="147" t="s">
        <v>40</v>
      </c>
      <c r="O525" s="55"/>
      <c r="P525" s="148">
        <f t="shared" ref="P525:P532" si="221">O525*H525</f>
        <v>0</v>
      </c>
      <c r="Q525" s="148">
        <v>3.3500000000000001E-3</v>
      </c>
      <c r="R525" s="148">
        <f t="shared" ref="R525:R532" si="222">Q525*H525</f>
        <v>1.144963</v>
      </c>
      <c r="S525" s="148">
        <v>0</v>
      </c>
      <c r="T525" s="149">
        <f t="shared" ref="T525:T532" si="223">S525*H525</f>
        <v>0</v>
      </c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R525" s="150" t="s">
        <v>200</v>
      </c>
      <c r="AT525" s="150" t="s">
        <v>143</v>
      </c>
      <c r="AU525" s="150" t="s">
        <v>147</v>
      </c>
      <c r="AY525" s="14" t="s">
        <v>140</v>
      </c>
      <c r="BE525" s="151">
        <f t="shared" ref="BE525:BE532" si="224">IF(N525="základná",J525,0)</f>
        <v>0</v>
      </c>
      <c r="BF525" s="151">
        <f t="shared" ref="BF525:BF532" si="225">IF(N525="znížená",J525,0)</f>
        <v>0</v>
      </c>
      <c r="BG525" s="151">
        <f t="shared" ref="BG525:BG532" si="226">IF(N525="zákl. prenesená",J525,0)</f>
        <v>0</v>
      </c>
      <c r="BH525" s="151">
        <f t="shared" ref="BH525:BH532" si="227">IF(N525="zníž. prenesená",J525,0)</f>
        <v>0</v>
      </c>
      <c r="BI525" s="151">
        <f t="shared" ref="BI525:BI532" si="228">IF(N525="nulová",J525,0)</f>
        <v>0</v>
      </c>
      <c r="BJ525" s="14" t="s">
        <v>147</v>
      </c>
      <c r="BK525" s="151">
        <f t="shared" ref="BK525:BK532" si="229">ROUND(I525*H525,2)</f>
        <v>0</v>
      </c>
      <c r="BL525" s="14" t="s">
        <v>200</v>
      </c>
      <c r="BM525" s="150" t="s">
        <v>1097</v>
      </c>
    </row>
    <row r="526" spans="1:65" s="2" customFormat="1" ht="30.75" customHeight="1" x14ac:dyDescent="0.2">
      <c r="A526" s="29"/>
      <c r="B526" s="142"/>
      <c r="C526" s="178" t="s">
        <v>1780</v>
      </c>
      <c r="D526" s="178" t="s">
        <v>268</v>
      </c>
      <c r="E526" s="179" t="s">
        <v>1099</v>
      </c>
      <c r="F526" s="180" t="s">
        <v>1100</v>
      </c>
      <c r="G526" s="181" t="s">
        <v>155</v>
      </c>
      <c r="H526" s="182">
        <v>348.61599999999999</v>
      </c>
      <c r="I526" s="152"/>
      <c r="J526" s="153">
        <f t="shared" si="220"/>
        <v>0</v>
      </c>
      <c r="K526" s="154"/>
      <c r="L526" s="155"/>
      <c r="M526" s="156" t="s">
        <v>1</v>
      </c>
      <c r="N526" s="157" t="s">
        <v>40</v>
      </c>
      <c r="O526" s="55"/>
      <c r="P526" s="148">
        <f t="shared" si="221"/>
        <v>0</v>
      </c>
      <c r="Q526" s="148">
        <v>1.2880000000000001E-2</v>
      </c>
      <c r="R526" s="148">
        <f t="shared" si="222"/>
        <v>4.4901740800000001</v>
      </c>
      <c r="S526" s="148">
        <v>0</v>
      </c>
      <c r="T526" s="149">
        <f t="shared" si="223"/>
        <v>0</v>
      </c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R526" s="150" t="s">
        <v>263</v>
      </c>
      <c r="AT526" s="150" t="s">
        <v>268</v>
      </c>
      <c r="AU526" s="150" t="s">
        <v>147</v>
      </c>
      <c r="AY526" s="14" t="s">
        <v>140</v>
      </c>
      <c r="BE526" s="151">
        <f t="shared" si="224"/>
        <v>0</v>
      </c>
      <c r="BF526" s="151">
        <f t="shared" si="225"/>
        <v>0</v>
      </c>
      <c r="BG526" s="151">
        <f t="shared" si="226"/>
        <v>0</v>
      </c>
      <c r="BH526" s="151">
        <f t="shared" si="227"/>
        <v>0</v>
      </c>
      <c r="BI526" s="151">
        <f t="shared" si="228"/>
        <v>0</v>
      </c>
      <c r="BJ526" s="14" t="s">
        <v>147</v>
      </c>
      <c r="BK526" s="151">
        <f t="shared" si="229"/>
        <v>0</v>
      </c>
      <c r="BL526" s="14" t="s">
        <v>200</v>
      </c>
      <c r="BM526" s="150" t="s">
        <v>1101</v>
      </c>
    </row>
    <row r="527" spans="1:65" s="2" customFormat="1" ht="25.5" customHeight="1" x14ac:dyDescent="0.2">
      <c r="A527" s="29"/>
      <c r="B527" s="142"/>
      <c r="C527" s="178" t="s">
        <v>1781</v>
      </c>
      <c r="D527" s="178" t="s">
        <v>268</v>
      </c>
      <c r="E527" s="179" t="s">
        <v>1077</v>
      </c>
      <c r="F527" s="180" t="s">
        <v>1078</v>
      </c>
      <c r="G527" s="181" t="s">
        <v>271</v>
      </c>
      <c r="H527" s="182">
        <v>683.56</v>
      </c>
      <c r="I527" s="152"/>
      <c r="J527" s="153">
        <f t="shared" si="220"/>
        <v>0</v>
      </c>
      <c r="K527" s="154"/>
      <c r="L527" s="155"/>
      <c r="M527" s="156" t="s">
        <v>1</v>
      </c>
      <c r="N527" s="157" t="s">
        <v>40</v>
      </c>
      <c r="O527" s="55"/>
      <c r="P527" s="148">
        <f t="shared" si="221"/>
        <v>0</v>
      </c>
      <c r="Q527" s="148">
        <v>1E-3</v>
      </c>
      <c r="R527" s="148">
        <f t="shared" si="222"/>
        <v>0.68355999999999995</v>
      </c>
      <c r="S527" s="148">
        <v>0</v>
      </c>
      <c r="T527" s="149">
        <f t="shared" si="223"/>
        <v>0</v>
      </c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R527" s="150" t="s">
        <v>263</v>
      </c>
      <c r="AT527" s="150" t="s">
        <v>268</v>
      </c>
      <c r="AU527" s="150" t="s">
        <v>147</v>
      </c>
      <c r="AY527" s="14" t="s">
        <v>140</v>
      </c>
      <c r="BE527" s="151">
        <f t="shared" si="224"/>
        <v>0</v>
      </c>
      <c r="BF527" s="151">
        <f t="shared" si="225"/>
        <v>0</v>
      </c>
      <c r="BG527" s="151">
        <f t="shared" si="226"/>
        <v>0</v>
      </c>
      <c r="BH527" s="151">
        <f t="shared" si="227"/>
        <v>0</v>
      </c>
      <c r="BI527" s="151">
        <f t="shared" si="228"/>
        <v>0</v>
      </c>
      <c r="BJ527" s="14" t="s">
        <v>147</v>
      </c>
      <c r="BK527" s="151">
        <f t="shared" si="229"/>
        <v>0</v>
      </c>
      <c r="BL527" s="14" t="s">
        <v>200</v>
      </c>
      <c r="BM527" s="150" t="s">
        <v>1103</v>
      </c>
    </row>
    <row r="528" spans="1:65" s="2" customFormat="1" ht="24.2" customHeight="1" x14ac:dyDescent="0.2">
      <c r="A528" s="29"/>
      <c r="B528" s="142"/>
      <c r="C528" s="173" t="s">
        <v>1782</v>
      </c>
      <c r="D528" s="173" t="s">
        <v>143</v>
      </c>
      <c r="E528" s="174" t="s">
        <v>1105</v>
      </c>
      <c r="F528" s="175" t="s">
        <v>1106</v>
      </c>
      <c r="G528" s="176" t="s">
        <v>163</v>
      </c>
      <c r="H528" s="177">
        <v>142.08000000000001</v>
      </c>
      <c r="I528" s="143"/>
      <c r="J528" s="144">
        <f t="shared" si="220"/>
        <v>0</v>
      </c>
      <c r="K528" s="145"/>
      <c r="L528" s="30"/>
      <c r="M528" s="146" t="s">
        <v>1</v>
      </c>
      <c r="N528" s="147" t="s">
        <v>40</v>
      </c>
      <c r="O528" s="55"/>
      <c r="P528" s="148">
        <f t="shared" si="221"/>
        <v>0</v>
      </c>
      <c r="Q528" s="148">
        <v>5.0000000000000001E-4</v>
      </c>
      <c r="R528" s="148">
        <f t="shared" si="222"/>
        <v>7.1040000000000006E-2</v>
      </c>
      <c r="S528" s="148">
        <v>0</v>
      </c>
      <c r="T528" s="149">
        <f t="shared" si="223"/>
        <v>0</v>
      </c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R528" s="150" t="s">
        <v>200</v>
      </c>
      <c r="AT528" s="150" t="s">
        <v>143</v>
      </c>
      <c r="AU528" s="150" t="s">
        <v>147</v>
      </c>
      <c r="AY528" s="14" t="s">
        <v>140</v>
      </c>
      <c r="BE528" s="151">
        <f t="shared" si="224"/>
        <v>0</v>
      </c>
      <c r="BF528" s="151">
        <f t="shared" si="225"/>
        <v>0</v>
      </c>
      <c r="BG528" s="151">
        <f t="shared" si="226"/>
        <v>0</v>
      </c>
      <c r="BH528" s="151">
        <f t="shared" si="227"/>
        <v>0</v>
      </c>
      <c r="BI528" s="151">
        <f t="shared" si="228"/>
        <v>0</v>
      </c>
      <c r="BJ528" s="14" t="s">
        <v>147</v>
      </c>
      <c r="BK528" s="151">
        <f t="shared" si="229"/>
        <v>0</v>
      </c>
      <c r="BL528" s="14" t="s">
        <v>200</v>
      </c>
      <c r="BM528" s="150" t="s">
        <v>1107</v>
      </c>
    </row>
    <row r="529" spans="1:65" s="2" customFormat="1" ht="14.45" customHeight="1" x14ac:dyDescent="0.2">
      <c r="A529" s="29"/>
      <c r="B529" s="142"/>
      <c r="C529" s="178" t="s">
        <v>1783</v>
      </c>
      <c r="D529" s="178" t="s">
        <v>268</v>
      </c>
      <c r="E529" s="179" t="s">
        <v>1109</v>
      </c>
      <c r="F529" s="180" t="s">
        <v>1110</v>
      </c>
      <c r="G529" s="181" t="s">
        <v>163</v>
      </c>
      <c r="H529" s="182">
        <v>144.922</v>
      </c>
      <c r="I529" s="152"/>
      <c r="J529" s="153">
        <f t="shared" si="220"/>
        <v>0</v>
      </c>
      <c r="K529" s="154"/>
      <c r="L529" s="155"/>
      <c r="M529" s="156" t="s">
        <v>1</v>
      </c>
      <c r="N529" s="157" t="s">
        <v>40</v>
      </c>
      <c r="O529" s="55"/>
      <c r="P529" s="148">
        <f t="shared" si="221"/>
        <v>0</v>
      </c>
      <c r="Q529" s="148">
        <v>6.8999999999999997E-4</v>
      </c>
      <c r="R529" s="148">
        <f t="shared" si="222"/>
        <v>9.999617999999999E-2</v>
      </c>
      <c r="S529" s="148">
        <v>0</v>
      </c>
      <c r="T529" s="149">
        <f t="shared" si="223"/>
        <v>0</v>
      </c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R529" s="150" t="s">
        <v>263</v>
      </c>
      <c r="AT529" s="150" t="s">
        <v>268</v>
      </c>
      <c r="AU529" s="150" t="s">
        <v>147</v>
      </c>
      <c r="AY529" s="14" t="s">
        <v>140</v>
      </c>
      <c r="BE529" s="151">
        <f t="shared" si="224"/>
        <v>0</v>
      </c>
      <c r="BF529" s="151">
        <f t="shared" si="225"/>
        <v>0</v>
      </c>
      <c r="BG529" s="151">
        <f t="shared" si="226"/>
        <v>0</v>
      </c>
      <c r="BH529" s="151">
        <f t="shared" si="227"/>
        <v>0</v>
      </c>
      <c r="BI529" s="151">
        <f t="shared" si="228"/>
        <v>0</v>
      </c>
      <c r="BJ529" s="14" t="s">
        <v>147</v>
      </c>
      <c r="BK529" s="151">
        <f t="shared" si="229"/>
        <v>0</v>
      </c>
      <c r="BL529" s="14" t="s">
        <v>200</v>
      </c>
      <c r="BM529" s="150" t="s">
        <v>1111</v>
      </c>
    </row>
    <row r="530" spans="1:65" s="2" customFormat="1" ht="30" customHeight="1" x14ac:dyDescent="0.2">
      <c r="A530" s="29"/>
      <c r="B530" s="142"/>
      <c r="C530" s="173" t="s">
        <v>1784</v>
      </c>
      <c r="D530" s="173" t="s">
        <v>143</v>
      </c>
      <c r="E530" s="174" t="s">
        <v>1113</v>
      </c>
      <c r="F530" s="175" t="s">
        <v>1114</v>
      </c>
      <c r="G530" s="176" t="s">
        <v>145</v>
      </c>
      <c r="H530" s="177">
        <v>2</v>
      </c>
      <c r="I530" s="143"/>
      <c r="J530" s="144">
        <f t="shared" si="220"/>
        <v>0</v>
      </c>
      <c r="K530" s="145"/>
      <c r="L530" s="30"/>
      <c r="M530" s="146" t="s">
        <v>1</v>
      </c>
      <c r="N530" s="147" t="s">
        <v>40</v>
      </c>
      <c r="O530" s="55"/>
      <c r="P530" s="148">
        <f t="shared" si="221"/>
        <v>0</v>
      </c>
      <c r="Q530" s="148">
        <v>8.9999999999999998E-4</v>
      </c>
      <c r="R530" s="148">
        <f t="shared" si="222"/>
        <v>1.8E-3</v>
      </c>
      <c r="S530" s="148">
        <v>0</v>
      </c>
      <c r="T530" s="149">
        <f t="shared" si="223"/>
        <v>0</v>
      </c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R530" s="150" t="s">
        <v>200</v>
      </c>
      <c r="AT530" s="150" t="s">
        <v>143</v>
      </c>
      <c r="AU530" s="150" t="s">
        <v>147</v>
      </c>
      <c r="AY530" s="14" t="s">
        <v>140</v>
      </c>
      <c r="BE530" s="151">
        <f t="shared" si="224"/>
        <v>0</v>
      </c>
      <c r="BF530" s="151">
        <f t="shared" si="225"/>
        <v>0</v>
      </c>
      <c r="BG530" s="151">
        <f t="shared" si="226"/>
        <v>0</v>
      </c>
      <c r="BH530" s="151">
        <f t="shared" si="227"/>
        <v>0</v>
      </c>
      <c r="BI530" s="151">
        <f t="shared" si="228"/>
        <v>0</v>
      </c>
      <c r="BJ530" s="14" t="s">
        <v>147</v>
      </c>
      <c r="BK530" s="151">
        <f t="shared" si="229"/>
        <v>0</v>
      </c>
      <c r="BL530" s="14" t="s">
        <v>200</v>
      </c>
      <c r="BM530" s="150" t="s">
        <v>1115</v>
      </c>
    </row>
    <row r="531" spans="1:65" s="2" customFormat="1" ht="14.45" customHeight="1" x14ac:dyDescent="0.2">
      <c r="A531" s="29"/>
      <c r="B531" s="142"/>
      <c r="C531" s="178" t="s">
        <v>1785</v>
      </c>
      <c r="D531" s="178" t="s">
        <v>268</v>
      </c>
      <c r="E531" s="179" t="s">
        <v>1786</v>
      </c>
      <c r="F531" s="180" t="s">
        <v>1787</v>
      </c>
      <c r="G531" s="181" t="s">
        <v>145</v>
      </c>
      <c r="H531" s="182">
        <v>2</v>
      </c>
      <c r="I531" s="152"/>
      <c r="J531" s="153">
        <f t="shared" si="220"/>
        <v>0</v>
      </c>
      <c r="K531" s="154"/>
      <c r="L531" s="155"/>
      <c r="M531" s="156" t="s">
        <v>1</v>
      </c>
      <c r="N531" s="157" t="s">
        <v>40</v>
      </c>
      <c r="O531" s="55"/>
      <c r="P531" s="148">
        <f t="shared" si="221"/>
        <v>0</v>
      </c>
      <c r="Q531" s="148">
        <v>0</v>
      </c>
      <c r="R531" s="148">
        <f t="shared" si="222"/>
        <v>0</v>
      </c>
      <c r="S531" s="148">
        <v>0</v>
      </c>
      <c r="T531" s="149">
        <f t="shared" si="223"/>
        <v>0</v>
      </c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R531" s="150" t="s">
        <v>263</v>
      </c>
      <c r="AT531" s="150" t="s">
        <v>268</v>
      </c>
      <c r="AU531" s="150" t="s">
        <v>147</v>
      </c>
      <c r="AY531" s="14" t="s">
        <v>140</v>
      </c>
      <c r="BE531" s="151">
        <f t="shared" si="224"/>
        <v>0</v>
      </c>
      <c r="BF531" s="151">
        <f t="shared" si="225"/>
        <v>0</v>
      </c>
      <c r="BG531" s="151">
        <f t="shared" si="226"/>
        <v>0</v>
      </c>
      <c r="BH531" s="151">
        <f t="shared" si="227"/>
        <v>0</v>
      </c>
      <c r="BI531" s="151">
        <f t="shared" si="228"/>
        <v>0</v>
      </c>
      <c r="BJ531" s="14" t="s">
        <v>147</v>
      </c>
      <c r="BK531" s="151">
        <f t="shared" si="229"/>
        <v>0</v>
      </c>
      <c r="BL531" s="14" t="s">
        <v>200</v>
      </c>
      <c r="BM531" s="150" t="s">
        <v>1788</v>
      </c>
    </row>
    <row r="532" spans="1:65" s="2" customFormat="1" ht="24.2" customHeight="1" x14ac:dyDescent="0.2">
      <c r="A532" s="29"/>
      <c r="B532" s="142"/>
      <c r="C532" s="173" t="s">
        <v>1789</v>
      </c>
      <c r="D532" s="173" t="s">
        <v>143</v>
      </c>
      <c r="E532" s="174" t="s">
        <v>1119</v>
      </c>
      <c r="F532" s="175" t="s">
        <v>1120</v>
      </c>
      <c r="G532" s="176" t="s">
        <v>462</v>
      </c>
      <c r="H532" s="158"/>
      <c r="I532" s="143"/>
      <c r="J532" s="144">
        <f t="shared" si="220"/>
        <v>0</v>
      </c>
      <c r="K532" s="145"/>
      <c r="L532" s="30"/>
      <c r="M532" s="146" t="s">
        <v>1</v>
      </c>
      <c r="N532" s="147" t="s">
        <v>40</v>
      </c>
      <c r="O532" s="55"/>
      <c r="P532" s="148">
        <f t="shared" si="221"/>
        <v>0</v>
      </c>
      <c r="Q532" s="148">
        <v>0</v>
      </c>
      <c r="R532" s="148">
        <f t="shared" si="222"/>
        <v>0</v>
      </c>
      <c r="S532" s="148">
        <v>0</v>
      </c>
      <c r="T532" s="149">
        <f t="shared" si="223"/>
        <v>0</v>
      </c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R532" s="150" t="s">
        <v>200</v>
      </c>
      <c r="AT532" s="150" t="s">
        <v>143</v>
      </c>
      <c r="AU532" s="150" t="s">
        <v>147</v>
      </c>
      <c r="AY532" s="14" t="s">
        <v>140</v>
      </c>
      <c r="BE532" s="151">
        <f t="shared" si="224"/>
        <v>0</v>
      </c>
      <c r="BF532" s="151">
        <f t="shared" si="225"/>
        <v>0</v>
      </c>
      <c r="BG532" s="151">
        <f t="shared" si="226"/>
        <v>0</v>
      </c>
      <c r="BH532" s="151">
        <f t="shared" si="227"/>
        <v>0</v>
      </c>
      <c r="BI532" s="151">
        <f t="shared" si="228"/>
        <v>0</v>
      </c>
      <c r="BJ532" s="14" t="s">
        <v>147</v>
      </c>
      <c r="BK532" s="151">
        <f t="shared" si="229"/>
        <v>0</v>
      </c>
      <c r="BL532" s="14" t="s">
        <v>200</v>
      </c>
      <c r="BM532" s="150" t="s">
        <v>1121</v>
      </c>
    </row>
    <row r="533" spans="1:65" s="12" customFormat="1" ht="22.9" customHeight="1" x14ac:dyDescent="0.2">
      <c r="B533" s="130"/>
      <c r="D533" s="131" t="s">
        <v>73</v>
      </c>
      <c r="E533" s="140" t="s">
        <v>1122</v>
      </c>
      <c r="F533" s="140" t="s">
        <v>1123</v>
      </c>
      <c r="I533" s="133"/>
      <c r="J533" s="141">
        <f>BK533</f>
        <v>0</v>
      </c>
      <c r="L533" s="130"/>
      <c r="M533" s="134"/>
      <c r="N533" s="135"/>
      <c r="O533" s="135"/>
      <c r="P533" s="136">
        <f>SUM(P534:P537)</f>
        <v>0</v>
      </c>
      <c r="Q533" s="135"/>
      <c r="R533" s="136">
        <f>SUM(R534:R537)</f>
        <v>1.6221010000000001E-2</v>
      </c>
      <c r="S533" s="135"/>
      <c r="T533" s="137">
        <f>SUM(T534:T537)</f>
        <v>0</v>
      </c>
      <c r="AR533" s="131" t="s">
        <v>147</v>
      </c>
      <c r="AT533" s="138" t="s">
        <v>73</v>
      </c>
      <c r="AU533" s="138" t="s">
        <v>80</v>
      </c>
      <c r="AY533" s="131" t="s">
        <v>140</v>
      </c>
      <c r="BK533" s="139">
        <f>SUM(BK534:BK537)</f>
        <v>0</v>
      </c>
    </row>
    <row r="534" spans="1:65" s="2" customFormat="1" ht="24.2" customHeight="1" x14ac:dyDescent="0.2">
      <c r="A534" s="29"/>
      <c r="B534" s="142"/>
      <c r="C534" s="173" t="s">
        <v>1790</v>
      </c>
      <c r="D534" s="173" t="s">
        <v>143</v>
      </c>
      <c r="E534" s="174" t="s">
        <v>1125</v>
      </c>
      <c r="F534" s="175" t="s">
        <v>1126</v>
      </c>
      <c r="G534" s="176" t="s">
        <v>155</v>
      </c>
      <c r="H534" s="177">
        <v>13.744999999999999</v>
      </c>
      <c r="I534" s="143"/>
      <c r="J534" s="144">
        <f>ROUND(I534*H534,2)</f>
        <v>0</v>
      </c>
      <c r="K534" s="145"/>
      <c r="L534" s="30"/>
      <c r="M534" s="146" t="s">
        <v>1</v>
      </c>
      <c r="N534" s="147" t="s">
        <v>40</v>
      </c>
      <c r="O534" s="55"/>
      <c r="P534" s="148">
        <f>O534*H534</f>
        <v>0</v>
      </c>
      <c r="Q534" s="148">
        <v>2.9999999999999997E-4</v>
      </c>
      <c r="R534" s="148">
        <f>Q534*H534</f>
        <v>4.1234999999999996E-3</v>
      </c>
      <c r="S534" s="148">
        <v>0</v>
      </c>
      <c r="T534" s="149">
        <f>S534*H534</f>
        <v>0</v>
      </c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R534" s="150" t="s">
        <v>200</v>
      </c>
      <c r="AT534" s="150" t="s">
        <v>143</v>
      </c>
      <c r="AU534" s="150" t="s">
        <v>147</v>
      </c>
      <c r="AY534" s="14" t="s">
        <v>140</v>
      </c>
      <c r="BE534" s="151">
        <f>IF(N534="základná",J534,0)</f>
        <v>0</v>
      </c>
      <c r="BF534" s="151">
        <f>IF(N534="znížená",J534,0)</f>
        <v>0</v>
      </c>
      <c r="BG534" s="151">
        <f>IF(N534="zákl. prenesená",J534,0)</f>
        <v>0</v>
      </c>
      <c r="BH534" s="151">
        <f>IF(N534="zníž. prenesená",J534,0)</f>
        <v>0</v>
      </c>
      <c r="BI534" s="151">
        <f>IF(N534="nulová",J534,0)</f>
        <v>0</v>
      </c>
      <c r="BJ534" s="14" t="s">
        <v>147</v>
      </c>
      <c r="BK534" s="151">
        <f>ROUND(I534*H534,2)</f>
        <v>0</v>
      </c>
      <c r="BL534" s="14" t="s">
        <v>200</v>
      </c>
      <c r="BM534" s="150" t="s">
        <v>1127</v>
      </c>
    </row>
    <row r="535" spans="1:65" s="2" customFormat="1" ht="24.2" customHeight="1" x14ac:dyDescent="0.2">
      <c r="A535" s="29"/>
      <c r="B535" s="142"/>
      <c r="C535" s="173" t="s">
        <v>1791</v>
      </c>
      <c r="D535" s="173" t="s">
        <v>143</v>
      </c>
      <c r="E535" s="174" t="s">
        <v>1129</v>
      </c>
      <c r="F535" s="175" t="s">
        <v>1130</v>
      </c>
      <c r="G535" s="176" t="s">
        <v>155</v>
      </c>
      <c r="H535" s="177">
        <v>4.9000000000000004</v>
      </c>
      <c r="I535" s="143"/>
      <c r="J535" s="144">
        <f>ROUND(I535*H535,2)</f>
        <v>0</v>
      </c>
      <c r="K535" s="145"/>
      <c r="L535" s="30"/>
      <c r="M535" s="146" t="s">
        <v>1</v>
      </c>
      <c r="N535" s="147" t="s">
        <v>40</v>
      </c>
      <c r="O535" s="55"/>
      <c r="P535" s="148">
        <f>O535*H535</f>
        <v>0</v>
      </c>
      <c r="Q535" s="148">
        <v>2.4000000000000001E-4</v>
      </c>
      <c r="R535" s="148">
        <f>Q535*H535</f>
        <v>1.1760000000000002E-3</v>
      </c>
      <c r="S535" s="148">
        <v>0</v>
      </c>
      <c r="T535" s="149">
        <f>S535*H535</f>
        <v>0</v>
      </c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R535" s="150" t="s">
        <v>200</v>
      </c>
      <c r="AT535" s="150" t="s">
        <v>143</v>
      </c>
      <c r="AU535" s="150" t="s">
        <v>147</v>
      </c>
      <c r="AY535" s="14" t="s">
        <v>140</v>
      </c>
      <c r="BE535" s="151">
        <f>IF(N535="základná",J535,0)</f>
        <v>0</v>
      </c>
      <c r="BF535" s="151">
        <f>IF(N535="znížená",J535,0)</f>
        <v>0</v>
      </c>
      <c r="BG535" s="151">
        <f>IF(N535="zákl. prenesená",J535,0)</f>
        <v>0</v>
      </c>
      <c r="BH535" s="151">
        <f>IF(N535="zníž. prenesená",J535,0)</f>
        <v>0</v>
      </c>
      <c r="BI535" s="151">
        <f>IF(N535="nulová",J535,0)</f>
        <v>0</v>
      </c>
      <c r="BJ535" s="14" t="s">
        <v>147</v>
      </c>
      <c r="BK535" s="151">
        <f>ROUND(I535*H535,2)</f>
        <v>0</v>
      </c>
      <c r="BL535" s="14" t="s">
        <v>200</v>
      </c>
      <c r="BM535" s="150" t="s">
        <v>1131</v>
      </c>
    </row>
    <row r="536" spans="1:65" s="2" customFormat="1" ht="24.2" customHeight="1" x14ac:dyDescent="0.2">
      <c r="A536" s="29"/>
      <c r="B536" s="142"/>
      <c r="C536" s="173" t="s">
        <v>1792</v>
      </c>
      <c r="D536" s="173" t="s">
        <v>143</v>
      </c>
      <c r="E536" s="174" t="s">
        <v>1133</v>
      </c>
      <c r="F536" s="175" t="s">
        <v>1134</v>
      </c>
      <c r="G536" s="176" t="s">
        <v>155</v>
      </c>
      <c r="H536" s="177">
        <v>46.771000000000001</v>
      </c>
      <c r="I536" s="143"/>
      <c r="J536" s="144">
        <f>ROUND(I536*H536,2)</f>
        <v>0</v>
      </c>
      <c r="K536" s="145"/>
      <c r="L536" s="30"/>
      <c r="M536" s="146" t="s">
        <v>1</v>
      </c>
      <c r="N536" s="147" t="s">
        <v>40</v>
      </c>
      <c r="O536" s="55"/>
      <c r="P536" s="148">
        <f>O536*H536</f>
        <v>0</v>
      </c>
      <c r="Q536" s="148">
        <v>2.1000000000000001E-4</v>
      </c>
      <c r="R536" s="148">
        <f>Q536*H536</f>
        <v>9.8219100000000014E-3</v>
      </c>
      <c r="S536" s="148">
        <v>0</v>
      </c>
      <c r="T536" s="149">
        <f>S536*H536</f>
        <v>0</v>
      </c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R536" s="150" t="s">
        <v>200</v>
      </c>
      <c r="AT536" s="150" t="s">
        <v>143</v>
      </c>
      <c r="AU536" s="150" t="s">
        <v>147</v>
      </c>
      <c r="AY536" s="14" t="s">
        <v>140</v>
      </c>
      <c r="BE536" s="151">
        <f>IF(N536="základná",J536,0)</f>
        <v>0</v>
      </c>
      <c r="BF536" s="151">
        <f>IF(N536="znížená",J536,0)</f>
        <v>0</v>
      </c>
      <c r="BG536" s="151">
        <f>IF(N536="zákl. prenesená",J536,0)</f>
        <v>0</v>
      </c>
      <c r="BH536" s="151">
        <f>IF(N536="zníž. prenesená",J536,0)</f>
        <v>0</v>
      </c>
      <c r="BI536" s="151">
        <f>IF(N536="nulová",J536,0)</f>
        <v>0</v>
      </c>
      <c r="BJ536" s="14" t="s">
        <v>147</v>
      </c>
      <c r="BK536" s="151">
        <f>ROUND(I536*H536,2)</f>
        <v>0</v>
      </c>
      <c r="BL536" s="14" t="s">
        <v>200</v>
      </c>
      <c r="BM536" s="150" t="s">
        <v>1135</v>
      </c>
    </row>
    <row r="537" spans="1:65" s="2" customFormat="1" ht="24.2" customHeight="1" x14ac:dyDescent="0.2">
      <c r="A537" s="29"/>
      <c r="B537" s="142"/>
      <c r="C537" s="173" t="s">
        <v>1793</v>
      </c>
      <c r="D537" s="173" t="s">
        <v>143</v>
      </c>
      <c r="E537" s="174" t="s">
        <v>1137</v>
      </c>
      <c r="F537" s="175" t="s">
        <v>1138</v>
      </c>
      <c r="G537" s="176" t="s">
        <v>155</v>
      </c>
      <c r="H537" s="177">
        <v>13.744999999999999</v>
      </c>
      <c r="I537" s="143"/>
      <c r="J537" s="144">
        <f>ROUND(I537*H537,2)</f>
        <v>0</v>
      </c>
      <c r="K537" s="145"/>
      <c r="L537" s="30"/>
      <c r="M537" s="146" t="s">
        <v>1</v>
      </c>
      <c r="N537" s="147" t="s">
        <v>40</v>
      </c>
      <c r="O537" s="55"/>
      <c r="P537" s="148">
        <f>O537*H537</f>
        <v>0</v>
      </c>
      <c r="Q537" s="148">
        <v>8.0000000000000007E-5</v>
      </c>
      <c r="R537" s="148">
        <f>Q537*H537</f>
        <v>1.0996000000000001E-3</v>
      </c>
      <c r="S537" s="148">
        <v>0</v>
      </c>
      <c r="T537" s="149">
        <f>S537*H537</f>
        <v>0</v>
      </c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R537" s="150" t="s">
        <v>200</v>
      </c>
      <c r="AT537" s="150" t="s">
        <v>143</v>
      </c>
      <c r="AU537" s="150" t="s">
        <v>147</v>
      </c>
      <c r="AY537" s="14" t="s">
        <v>140</v>
      </c>
      <c r="BE537" s="151">
        <f>IF(N537="základná",J537,0)</f>
        <v>0</v>
      </c>
      <c r="BF537" s="151">
        <f>IF(N537="znížená",J537,0)</f>
        <v>0</v>
      </c>
      <c r="BG537" s="151">
        <f>IF(N537="zákl. prenesená",J537,0)</f>
        <v>0</v>
      </c>
      <c r="BH537" s="151">
        <f>IF(N537="zníž. prenesená",J537,0)</f>
        <v>0</v>
      </c>
      <c r="BI537" s="151">
        <f>IF(N537="nulová",J537,0)</f>
        <v>0</v>
      </c>
      <c r="BJ537" s="14" t="s">
        <v>147</v>
      </c>
      <c r="BK537" s="151">
        <f>ROUND(I537*H537,2)</f>
        <v>0</v>
      </c>
      <c r="BL537" s="14" t="s">
        <v>200</v>
      </c>
      <c r="BM537" s="150" t="s">
        <v>1139</v>
      </c>
    </row>
    <row r="538" spans="1:65" s="12" customFormat="1" ht="22.9" customHeight="1" x14ac:dyDescent="0.2">
      <c r="B538" s="130"/>
      <c r="C538" s="183"/>
      <c r="D538" s="184" t="s">
        <v>73</v>
      </c>
      <c r="E538" s="185" t="s">
        <v>1140</v>
      </c>
      <c r="F538" s="185" t="s">
        <v>1141</v>
      </c>
      <c r="G538" s="183"/>
      <c r="H538" s="183"/>
      <c r="I538" s="133"/>
      <c r="J538" s="141">
        <f>BK538</f>
        <v>0</v>
      </c>
      <c r="L538" s="130"/>
      <c r="M538" s="134"/>
      <c r="N538" s="135"/>
      <c r="O538" s="135"/>
      <c r="P538" s="136">
        <f>SUM(P539:P544)</f>
        <v>0</v>
      </c>
      <c r="Q538" s="135"/>
      <c r="R538" s="136">
        <f>SUM(R539:R544)</f>
        <v>0.1773846</v>
      </c>
      <c r="S538" s="135"/>
      <c r="T538" s="137">
        <f>SUM(T539:T544)</f>
        <v>0</v>
      </c>
      <c r="AR538" s="131" t="s">
        <v>147</v>
      </c>
      <c r="AT538" s="138" t="s">
        <v>73</v>
      </c>
      <c r="AU538" s="138" t="s">
        <v>80</v>
      </c>
      <c r="AY538" s="131" t="s">
        <v>140</v>
      </c>
      <c r="BK538" s="139">
        <f>SUM(BK539:BK544)</f>
        <v>0</v>
      </c>
    </row>
    <row r="539" spans="1:65" s="2" customFormat="1" ht="24.2" customHeight="1" x14ac:dyDescent="0.2">
      <c r="A539" s="29"/>
      <c r="B539" s="142"/>
      <c r="C539" s="173" t="s">
        <v>1794</v>
      </c>
      <c r="D539" s="173" t="s">
        <v>143</v>
      </c>
      <c r="E539" s="174" t="s">
        <v>1143</v>
      </c>
      <c r="F539" s="175" t="s">
        <v>1144</v>
      </c>
      <c r="G539" s="176" t="s">
        <v>155</v>
      </c>
      <c r="H539" s="177">
        <v>272.69200000000001</v>
      </c>
      <c r="I539" s="143"/>
      <c r="J539" s="144">
        <f t="shared" ref="J539:J544" si="230">ROUND(I539*H539,2)</f>
        <v>0</v>
      </c>
      <c r="K539" s="145"/>
      <c r="L539" s="30"/>
      <c r="M539" s="146" t="s">
        <v>1</v>
      </c>
      <c r="N539" s="147" t="s">
        <v>40</v>
      </c>
      <c r="O539" s="55"/>
      <c r="P539" s="148">
        <f t="shared" ref="P539:P544" si="231">O539*H539</f>
        <v>0</v>
      </c>
      <c r="Q539" s="148">
        <v>0</v>
      </c>
      <c r="R539" s="148">
        <f t="shared" ref="R539:R544" si="232">Q539*H539</f>
        <v>0</v>
      </c>
      <c r="S539" s="148">
        <v>0</v>
      </c>
      <c r="T539" s="149">
        <f t="shared" ref="T539:T544" si="233">S539*H539</f>
        <v>0</v>
      </c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R539" s="150" t="s">
        <v>200</v>
      </c>
      <c r="AT539" s="150" t="s">
        <v>143</v>
      </c>
      <c r="AU539" s="150" t="s">
        <v>147</v>
      </c>
      <c r="AY539" s="14" t="s">
        <v>140</v>
      </c>
      <c r="BE539" s="151">
        <f t="shared" ref="BE539:BE544" si="234">IF(N539="základná",J539,0)</f>
        <v>0</v>
      </c>
      <c r="BF539" s="151">
        <f t="shared" ref="BF539:BF544" si="235">IF(N539="znížená",J539,0)</f>
        <v>0</v>
      </c>
      <c r="BG539" s="151">
        <f t="shared" ref="BG539:BG544" si="236">IF(N539="zákl. prenesená",J539,0)</f>
        <v>0</v>
      </c>
      <c r="BH539" s="151">
        <f t="shared" ref="BH539:BH544" si="237">IF(N539="zníž. prenesená",J539,0)</f>
        <v>0</v>
      </c>
      <c r="BI539" s="151">
        <f t="shared" ref="BI539:BI544" si="238">IF(N539="nulová",J539,0)</f>
        <v>0</v>
      </c>
      <c r="BJ539" s="14" t="s">
        <v>147</v>
      </c>
      <c r="BK539" s="151">
        <f t="shared" ref="BK539:BK544" si="239">ROUND(I539*H539,2)</f>
        <v>0</v>
      </c>
      <c r="BL539" s="14" t="s">
        <v>200</v>
      </c>
      <c r="BM539" s="150" t="s">
        <v>1145</v>
      </c>
    </row>
    <row r="540" spans="1:65" s="2" customFormat="1" ht="24.2" customHeight="1" x14ac:dyDescent="0.2">
      <c r="A540" s="29"/>
      <c r="B540" s="142"/>
      <c r="C540" s="173" t="s">
        <v>1795</v>
      </c>
      <c r="D540" s="173" t="s">
        <v>143</v>
      </c>
      <c r="E540" s="174" t="s">
        <v>1147</v>
      </c>
      <c r="F540" s="175" t="s">
        <v>1148</v>
      </c>
      <c r="G540" s="176" t="s">
        <v>155</v>
      </c>
      <c r="H540" s="177">
        <v>335.05900000000003</v>
      </c>
      <c r="I540" s="143"/>
      <c r="J540" s="144">
        <f t="shared" si="230"/>
        <v>0</v>
      </c>
      <c r="K540" s="145"/>
      <c r="L540" s="30"/>
      <c r="M540" s="146" t="s">
        <v>1</v>
      </c>
      <c r="N540" s="147" t="s">
        <v>40</v>
      </c>
      <c r="O540" s="55"/>
      <c r="P540" s="148">
        <f t="shared" si="231"/>
        <v>0</v>
      </c>
      <c r="Q540" s="148">
        <v>1E-4</v>
      </c>
      <c r="R540" s="148">
        <f t="shared" si="232"/>
        <v>3.3505900000000005E-2</v>
      </c>
      <c r="S540" s="148">
        <v>0</v>
      </c>
      <c r="T540" s="149">
        <f t="shared" si="233"/>
        <v>0</v>
      </c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R540" s="150" t="s">
        <v>200</v>
      </c>
      <c r="AT540" s="150" t="s">
        <v>143</v>
      </c>
      <c r="AU540" s="150" t="s">
        <v>147</v>
      </c>
      <c r="AY540" s="14" t="s">
        <v>140</v>
      </c>
      <c r="BE540" s="151">
        <f t="shared" si="234"/>
        <v>0</v>
      </c>
      <c r="BF540" s="151">
        <f t="shared" si="235"/>
        <v>0</v>
      </c>
      <c r="BG540" s="151">
        <f t="shared" si="236"/>
        <v>0</v>
      </c>
      <c r="BH540" s="151">
        <f t="shared" si="237"/>
        <v>0</v>
      </c>
      <c r="BI540" s="151">
        <f t="shared" si="238"/>
        <v>0</v>
      </c>
      <c r="BJ540" s="14" t="s">
        <v>147</v>
      </c>
      <c r="BK540" s="151">
        <f t="shared" si="239"/>
        <v>0</v>
      </c>
      <c r="BL540" s="14" t="s">
        <v>200</v>
      </c>
      <c r="BM540" s="150" t="s">
        <v>1149</v>
      </c>
    </row>
    <row r="541" spans="1:65" s="2" customFormat="1" ht="24.2" customHeight="1" x14ac:dyDescent="0.2">
      <c r="A541" s="29"/>
      <c r="B541" s="142"/>
      <c r="C541" s="173" t="s">
        <v>1796</v>
      </c>
      <c r="D541" s="173" t="s">
        <v>143</v>
      </c>
      <c r="E541" s="174" t="s">
        <v>1151</v>
      </c>
      <c r="F541" s="175" t="s">
        <v>1152</v>
      </c>
      <c r="G541" s="176" t="s">
        <v>155</v>
      </c>
      <c r="H541" s="177">
        <v>96.38</v>
      </c>
      <c r="I541" s="143"/>
      <c r="J541" s="144">
        <f t="shared" si="230"/>
        <v>0</v>
      </c>
      <c r="K541" s="145"/>
      <c r="L541" s="30"/>
      <c r="M541" s="146" t="s">
        <v>1</v>
      </c>
      <c r="N541" s="147" t="s">
        <v>40</v>
      </c>
      <c r="O541" s="55"/>
      <c r="P541" s="148">
        <f t="shared" si="231"/>
        <v>0</v>
      </c>
      <c r="Q541" s="148">
        <v>0</v>
      </c>
      <c r="R541" s="148">
        <f t="shared" si="232"/>
        <v>0</v>
      </c>
      <c r="S541" s="148">
        <v>0</v>
      </c>
      <c r="T541" s="149">
        <f t="shared" si="233"/>
        <v>0</v>
      </c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R541" s="150" t="s">
        <v>200</v>
      </c>
      <c r="AT541" s="150" t="s">
        <v>143</v>
      </c>
      <c r="AU541" s="150" t="s">
        <v>147</v>
      </c>
      <c r="AY541" s="14" t="s">
        <v>140</v>
      </c>
      <c r="BE541" s="151">
        <f t="shared" si="234"/>
        <v>0</v>
      </c>
      <c r="BF541" s="151">
        <f t="shared" si="235"/>
        <v>0</v>
      </c>
      <c r="BG541" s="151">
        <f t="shared" si="236"/>
        <v>0</v>
      </c>
      <c r="BH541" s="151">
        <f t="shared" si="237"/>
        <v>0</v>
      </c>
      <c r="BI541" s="151">
        <f t="shared" si="238"/>
        <v>0</v>
      </c>
      <c r="BJ541" s="14" t="s">
        <v>147</v>
      </c>
      <c r="BK541" s="151">
        <f t="shared" si="239"/>
        <v>0</v>
      </c>
      <c r="BL541" s="14" t="s">
        <v>200</v>
      </c>
      <c r="BM541" s="150" t="s">
        <v>1797</v>
      </c>
    </row>
    <row r="542" spans="1:65" s="2" customFormat="1" ht="87.75" customHeight="1" x14ac:dyDescent="0.2">
      <c r="A542" s="29"/>
      <c r="B542" s="142"/>
      <c r="C542" s="173" t="s">
        <v>1798</v>
      </c>
      <c r="D542" s="173" t="s">
        <v>143</v>
      </c>
      <c r="E542" s="174" t="s">
        <v>1154</v>
      </c>
      <c r="F542" s="175" t="s">
        <v>1155</v>
      </c>
      <c r="G542" s="176" t="s">
        <v>155</v>
      </c>
      <c r="H542" s="177">
        <v>335.05900000000003</v>
      </c>
      <c r="I542" s="143"/>
      <c r="J542" s="144">
        <f t="shared" si="230"/>
        <v>0</v>
      </c>
      <c r="K542" s="145"/>
      <c r="L542" s="30"/>
      <c r="M542" s="146" t="s">
        <v>1</v>
      </c>
      <c r="N542" s="147" t="s">
        <v>40</v>
      </c>
      <c r="O542" s="55"/>
      <c r="P542" s="148">
        <f t="shared" si="231"/>
        <v>0</v>
      </c>
      <c r="Q542" s="148">
        <v>2.7999999999999998E-4</v>
      </c>
      <c r="R542" s="148">
        <f t="shared" si="232"/>
        <v>9.381652E-2</v>
      </c>
      <c r="S542" s="148">
        <v>0</v>
      </c>
      <c r="T542" s="149">
        <f t="shared" si="233"/>
        <v>0</v>
      </c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R542" s="150" t="s">
        <v>200</v>
      </c>
      <c r="AT542" s="150" t="s">
        <v>143</v>
      </c>
      <c r="AU542" s="150" t="s">
        <v>147</v>
      </c>
      <c r="AY542" s="14" t="s">
        <v>140</v>
      </c>
      <c r="BE542" s="151">
        <f t="shared" si="234"/>
        <v>0</v>
      </c>
      <c r="BF542" s="151">
        <f t="shared" si="235"/>
        <v>0</v>
      </c>
      <c r="BG542" s="151">
        <f t="shared" si="236"/>
        <v>0</v>
      </c>
      <c r="BH542" s="151">
        <f t="shared" si="237"/>
        <v>0</v>
      </c>
      <c r="BI542" s="151">
        <f t="shared" si="238"/>
        <v>0</v>
      </c>
      <c r="BJ542" s="14" t="s">
        <v>147</v>
      </c>
      <c r="BK542" s="151">
        <f t="shared" si="239"/>
        <v>0</v>
      </c>
      <c r="BL542" s="14" t="s">
        <v>200</v>
      </c>
      <c r="BM542" s="150" t="s">
        <v>1156</v>
      </c>
    </row>
    <row r="543" spans="1:65" s="2" customFormat="1" ht="49.15" customHeight="1" x14ac:dyDescent="0.2">
      <c r="A543" s="29"/>
      <c r="B543" s="142"/>
      <c r="C543" s="173" t="s">
        <v>1799</v>
      </c>
      <c r="D543" s="173" t="s">
        <v>143</v>
      </c>
      <c r="E543" s="174" t="s">
        <v>1800</v>
      </c>
      <c r="F543" s="175" t="s">
        <v>1801</v>
      </c>
      <c r="G543" s="176" t="s">
        <v>155</v>
      </c>
      <c r="H543" s="177">
        <v>106.82</v>
      </c>
      <c r="I543" s="143"/>
      <c r="J543" s="144">
        <f t="shared" si="230"/>
        <v>0</v>
      </c>
      <c r="K543" s="145"/>
      <c r="L543" s="30"/>
      <c r="M543" s="146" t="s">
        <v>1</v>
      </c>
      <c r="N543" s="147" t="s">
        <v>40</v>
      </c>
      <c r="O543" s="55"/>
      <c r="P543" s="148">
        <f t="shared" si="231"/>
        <v>0</v>
      </c>
      <c r="Q543" s="148">
        <v>3.2000000000000003E-4</v>
      </c>
      <c r="R543" s="148">
        <f t="shared" si="232"/>
        <v>3.4182400000000002E-2</v>
      </c>
      <c r="S543" s="148">
        <v>0</v>
      </c>
      <c r="T543" s="149">
        <f t="shared" si="233"/>
        <v>0</v>
      </c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R543" s="150" t="s">
        <v>200</v>
      </c>
      <c r="AT543" s="150" t="s">
        <v>143</v>
      </c>
      <c r="AU543" s="150" t="s">
        <v>147</v>
      </c>
      <c r="AY543" s="14" t="s">
        <v>140</v>
      </c>
      <c r="BE543" s="151">
        <f t="shared" si="234"/>
        <v>0</v>
      </c>
      <c r="BF543" s="151">
        <f t="shared" si="235"/>
        <v>0</v>
      </c>
      <c r="BG543" s="151">
        <f t="shared" si="236"/>
        <v>0</v>
      </c>
      <c r="BH543" s="151">
        <f t="shared" si="237"/>
        <v>0</v>
      </c>
      <c r="BI543" s="151">
        <f t="shared" si="238"/>
        <v>0</v>
      </c>
      <c r="BJ543" s="14" t="s">
        <v>147</v>
      </c>
      <c r="BK543" s="151">
        <f t="shared" si="239"/>
        <v>0</v>
      </c>
      <c r="BL543" s="14" t="s">
        <v>200</v>
      </c>
      <c r="BM543" s="150" t="s">
        <v>1802</v>
      </c>
    </row>
    <row r="544" spans="1:65" s="2" customFormat="1" ht="24.2" customHeight="1" x14ac:dyDescent="0.2">
      <c r="A544" s="29"/>
      <c r="B544" s="142"/>
      <c r="C544" s="173" t="s">
        <v>1803</v>
      </c>
      <c r="D544" s="173" t="s">
        <v>143</v>
      </c>
      <c r="E544" s="174" t="s">
        <v>1158</v>
      </c>
      <c r="F544" s="175" t="s">
        <v>1159</v>
      </c>
      <c r="G544" s="176" t="s">
        <v>163</v>
      </c>
      <c r="H544" s="177">
        <v>176.44200000000001</v>
      </c>
      <c r="I544" s="143"/>
      <c r="J544" s="144">
        <f t="shared" si="230"/>
        <v>0</v>
      </c>
      <c r="K544" s="145"/>
      <c r="L544" s="30"/>
      <c r="M544" s="146" t="s">
        <v>1</v>
      </c>
      <c r="N544" s="147" t="s">
        <v>40</v>
      </c>
      <c r="O544" s="55"/>
      <c r="P544" s="148">
        <f t="shared" si="231"/>
        <v>0</v>
      </c>
      <c r="Q544" s="148">
        <v>9.0000000000000006E-5</v>
      </c>
      <c r="R544" s="148">
        <f t="shared" si="232"/>
        <v>1.5879780000000003E-2</v>
      </c>
      <c r="S544" s="148">
        <v>0</v>
      </c>
      <c r="T544" s="149">
        <f t="shared" si="233"/>
        <v>0</v>
      </c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R544" s="150" t="s">
        <v>200</v>
      </c>
      <c r="AT544" s="150" t="s">
        <v>143</v>
      </c>
      <c r="AU544" s="150" t="s">
        <v>147</v>
      </c>
      <c r="AY544" s="14" t="s">
        <v>140</v>
      </c>
      <c r="BE544" s="151">
        <f t="shared" si="234"/>
        <v>0</v>
      </c>
      <c r="BF544" s="151">
        <f t="shared" si="235"/>
        <v>0</v>
      </c>
      <c r="BG544" s="151">
        <f t="shared" si="236"/>
        <v>0</v>
      </c>
      <c r="BH544" s="151">
        <f t="shared" si="237"/>
        <v>0</v>
      </c>
      <c r="BI544" s="151">
        <f t="shared" si="238"/>
        <v>0</v>
      </c>
      <c r="BJ544" s="14" t="s">
        <v>147</v>
      </c>
      <c r="BK544" s="151">
        <f t="shared" si="239"/>
        <v>0</v>
      </c>
      <c r="BL544" s="14" t="s">
        <v>200</v>
      </c>
      <c r="BM544" s="150" t="s">
        <v>1160</v>
      </c>
    </row>
    <row r="545" spans="1:65" s="12" customFormat="1" ht="25.9" customHeight="1" x14ac:dyDescent="0.2">
      <c r="B545" s="130"/>
      <c r="C545" s="183"/>
      <c r="D545" s="184" t="s">
        <v>73</v>
      </c>
      <c r="E545" s="186" t="s">
        <v>268</v>
      </c>
      <c r="F545" s="186" t="s">
        <v>1161</v>
      </c>
      <c r="G545" s="183"/>
      <c r="H545" s="183"/>
      <c r="I545" s="133"/>
      <c r="J545" s="118">
        <f>BK545</f>
        <v>0</v>
      </c>
      <c r="L545" s="130"/>
      <c r="M545" s="134"/>
      <c r="N545" s="135"/>
      <c r="O545" s="135"/>
      <c r="P545" s="136">
        <f>P546</f>
        <v>0</v>
      </c>
      <c r="Q545" s="135"/>
      <c r="R545" s="136">
        <f>R546</f>
        <v>0.18626999999999996</v>
      </c>
      <c r="S545" s="135"/>
      <c r="T545" s="137">
        <f>T546</f>
        <v>2.5000000000000001E-3</v>
      </c>
      <c r="AR545" s="131" t="s">
        <v>141</v>
      </c>
      <c r="AT545" s="138" t="s">
        <v>73</v>
      </c>
      <c r="AU545" s="138" t="s">
        <v>74</v>
      </c>
      <c r="AY545" s="131" t="s">
        <v>140</v>
      </c>
      <c r="BK545" s="139">
        <f>BK546</f>
        <v>0</v>
      </c>
    </row>
    <row r="546" spans="1:65" s="12" customFormat="1" ht="22.9" customHeight="1" x14ac:dyDescent="0.2">
      <c r="B546" s="130"/>
      <c r="C546" s="183"/>
      <c r="D546" s="184" t="s">
        <v>73</v>
      </c>
      <c r="E546" s="185" t="s">
        <v>1162</v>
      </c>
      <c r="F546" s="185" t="s">
        <v>1163</v>
      </c>
      <c r="G546" s="183"/>
      <c r="H546" s="183"/>
      <c r="I546" s="133"/>
      <c r="J546" s="141">
        <f>BK546</f>
        <v>0</v>
      </c>
      <c r="L546" s="130"/>
      <c r="M546" s="134"/>
      <c r="N546" s="135"/>
      <c r="O546" s="135"/>
      <c r="P546" s="136">
        <f>SUM(P547:P591)</f>
        <v>0</v>
      </c>
      <c r="Q546" s="135"/>
      <c r="R546" s="136">
        <f>SUM(R547:R591)</f>
        <v>0.18626999999999996</v>
      </c>
      <c r="S546" s="135"/>
      <c r="T546" s="137">
        <f>SUM(T547:T591)</f>
        <v>2.5000000000000001E-3</v>
      </c>
      <c r="AR546" s="131" t="s">
        <v>141</v>
      </c>
      <c r="AT546" s="138" t="s">
        <v>73</v>
      </c>
      <c r="AU546" s="138" t="s">
        <v>80</v>
      </c>
      <c r="AY546" s="131" t="s">
        <v>140</v>
      </c>
      <c r="BK546" s="139">
        <f>SUM(BK547:BK591)</f>
        <v>0</v>
      </c>
    </row>
    <row r="547" spans="1:65" s="2" customFormat="1" ht="24.2" customHeight="1" x14ac:dyDescent="0.2">
      <c r="A547" s="29"/>
      <c r="B547" s="142"/>
      <c r="C547" s="173" t="s">
        <v>1804</v>
      </c>
      <c r="D547" s="173" t="s">
        <v>143</v>
      </c>
      <c r="E547" s="174" t="s">
        <v>1165</v>
      </c>
      <c r="F547" s="175" t="s">
        <v>1166</v>
      </c>
      <c r="G547" s="176" t="s">
        <v>145</v>
      </c>
      <c r="H547" s="177">
        <v>18</v>
      </c>
      <c r="I547" s="143"/>
      <c r="J547" s="144">
        <f t="shared" ref="J547:J591" si="240">ROUND(I547*H547,2)</f>
        <v>0</v>
      </c>
      <c r="K547" s="145"/>
      <c r="L547" s="30"/>
      <c r="M547" s="146" t="s">
        <v>1</v>
      </c>
      <c r="N547" s="147" t="s">
        <v>40</v>
      </c>
      <c r="O547" s="55"/>
      <c r="P547" s="148">
        <f t="shared" ref="P547:P591" si="241">O547*H547</f>
        <v>0</v>
      </c>
      <c r="Q547" s="148">
        <v>0</v>
      </c>
      <c r="R547" s="148">
        <f t="shared" ref="R547:R591" si="242">Q547*H547</f>
        <v>0</v>
      </c>
      <c r="S547" s="148">
        <v>0</v>
      </c>
      <c r="T547" s="149">
        <f t="shared" ref="T547:T591" si="243">S547*H547</f>
        <v>0</v>
      </c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R547" s="150" t="s">
        <v>393</v>
      </c>
      <c r="AT547" s="150" t="s">
        <v>143</v>
      </c>
      <c r="AU547" s="150" t="s">
        <v>147</v>
      </c>
      <c r="AY547" s="14" t="s">
        <v>140</v>
      </c>
      <c r="BE547" s="151">
        <f t="shared" ref="BE547:BE591" si="244">IF(N547="základná",J547,0)</f>
        <v>0</v>
      </c>
      <c r="BF547" s="151">
        <f t="shared" ref="BF547:BF591" si="245">IF(N547="znížená",J547,0)</f>
        <v>0</v>
      </c>
      <c r="BG547" s="151">
        <f t="shared" ref="BG547:BG591" si="246">IF(N547="zákl. prenesená",J547,0)</f>
        <v>0</v>
      </c>
      <c r="BH547" s="151">
        <f t="shared" ref="BH547:BH591" si="247">IF(N547="zníž. prenesená",J547,0)</f>
        <v>0</v>
      </c>
      <c r="BI547" s="151">
        <f t="shared" ref="BI547:BI591" si="248">IF(N547="nulová",J547,0)</f>
        <v>0</v>
      </c>
      <c r="BJ547" s="14" t="s">
        <v>147</v>
      </c>
      <c r="BK547" s="151">
        <f t="shared" ref="BK547:BK591" si="249">ROUND(I547*H547,2)</f>
        <v>0</v>
      </c>
      <c r="BL547" s="14" t="s">
        <v>393</v>
      </c>
      <c r="BM547" s="150" t="s">
        <v>1167</v>
      </c>
    </row>
    <row r="548" spans="1:65" s="2" customFormat="1" ht="27.75" customHeight="1" x14ac:dyDescent="0.2">
      <c r="A548" s="29"/>
      <c r="B548" s="142"/>
      <c r="C548" s="178" t="s">
        <v>1805</v>
      </c>
      <c r="D548" s="178" t="s">
        <v>268</v>
      </c>
      <c r="E548" s="179" t="s">
        <v>1169</v>
      </c>
      <c r="F548" s="180" t="s">
        <v>1170</v>
      </c>
      <c r="G548" s="181" t="s">
        <v>145</v>
      </c>
      <c r="H548" s="182">
        <v>18</v>
      </c>
      <c r="I548" s="152"/>
      <c r="J548" s="153">
        <f t="shared" si="240"/>
        <v>0</v>
      </c>
      <c r="K548" s="154"/>
      <c r="L548" s="155"/>
      <c r="M548" s="156" t="s">
        <v>1</v>
      </c>
      <c r="N548" s="157" t="s">
        <v>40</v>
      </c>
      <c r="O548" s="55"/>
      <c r="P548" s="148">
        <f t="shared" si="241"/>
        <v>0</v>
      </c>
      <c r="Q548" s="148">
        <v>1.0000000000000001E-5</v>
      </c>
      <c r="R548" s="148">
        <f t="shared" si="242"/>
        <v>1.8000000000000001E-4</v>
      </c>
      <c r="S548" s="148">
        <v>0</v>
      </c>
      <c r="T548" s="149">
        <f t="shared" si="243"/>
        <v>0</v>
      </c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R548" s="150" t="s">
        <v>633</v>
      </c>
      <c r="AT548" s="150" t="s">
        <v>268</v>
      </c>
      <c r="AU548" s="150" t="s">
        <v>147</v>
      </c>
      <c r="AY548" s="14" t="s">
        <v>140</v>
      </c>
      <c r="BE548" s="151">
        <f t="shared" si="244"/>
        <v>0</v>
      </c>
      <c r="BF548" s="151">
        <f t="shared" si="245"/>
        <v>0</v>
      </c>
      <c r="BG548" s="151">
        <f t="shared" si="246"/>
        <v>0</v>
      </c>
      <c r="BH548" s="151">
        <f t="shared" si="247"/>
        <v>0</v>
      </c>
      <c r="BI548" s="151">
        <f t="shared" si="248"/>
        <v>0</v>
      </c>
      <c r="BJ548" s="14" t="s">
        <v>147</v>
      </c>
      <c r="BK548" s="151">
        <f t="shared" si="249"/>
        <v>0</v>
      </c>
      <c r="BL548" s="14" t="s">
        <v>633</v>
      </c>
      <c r="BM548" s="150" t="s">
        <v>1171</v>
      </c>
    </row>
    <row r="549" spans="1:65" s="2" customFormat="1" ht="24.75" customHeight="1" x14ac:dyDescent="0.2">
      <c r="A549" s="29"/>
      <c r="B549" s="142"/>
      <c r="C549" s="178" t="s">
        <v>1806</v>
      </c>
      <c r="D549" s="178" t="s">
        <v>268</v>
      </c>
      <c r="E549" s="179" t="s">
        <v>1173</v>
      </c>
      <c r="F549" s="180" t="s">
        <v>1174</v>
      </c>
      <c r="G549" s="181" t="s">
        <v>145</v>
      </c>
      <c r="H549" s="182">
        <v>18</v>
      </c>
      <c r="I549" s="152"/>
      <c r="J549" s="153">
        <f t="shared" si="240"/>
        <v>0</v>
      </c>
      <c r="K549" s="154"/>
      <c r="L549" s="155"/>
      <c r="M549" s="156" t="s">
        <v>1</v>
      </c>
      <c r="N549" s="157" t="s">
        <v>40</v>
      </c>
      <c r="O549" s="55"/>
      <c r="P549" s="148">
        <f t="shared" si="241"/>
        <v>0</v>
      </c>
      <c r="Q549" s="148">
        <v>4.0000000000000003E-5</v>
      </c>
      <c r="R549" s="148">
        <f t="shared" si="242"/>
        <v>7.2000000000000005E-4</v>
      </c>
      <c r="S549" s="148">
        <v>0</v>
      </c>
      <c r="T549" s="149">
        <f t="shared" si="243"/>
        <v>0</v>
      </c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R549" s="150" t="s">
        <v>633</v>
      </c>
      <c r="AT549" s="150" t="s">
        <v>268</v>
      </c>
      <c r="AU549" s="150" t="s">
        <v>147</v>
      </c>
      <c r="AY549" s="14" t="s">
        <v>140</v>
      </c>
      <c r="BE549" s="151">
        <f t="shared" si="244"/>
        <v>0</v>
      </c>
      <c r="BF549" s="151">
        <f t="shared" si="245"/>
        <v>0</v>
      </c>
      <c r="BG549" s="151">
        <f t="shared" si="246"/>
        <v>0</v>
      </c>
      <c r="BH549" s="151">
        <f t="shared" si="247"/>
        <v>0</v>
      </c>
      <c r="BI549" s="151">
        <f t="shared" si="248"/>
        <v>0</v>
      </c>
      <c r="BJ549" s="14" t="s">
        <v>147</v>
      </c>
      <c r="BK549" s="151">
        <f t="shared" si="249"/>
        <v>0</v>
      </c>
      <c r="BL549" s="14" t="s">
        <v>633</v>
      </c>
      <c r="BM549" s="150" t="s">
        <v>1175</v>
      </c>
    </row>
    <row r="550" spans="1:65" s="2" customFormat="1" ht="24.2" customHeight="1" x14ac:dyDescent="0.2">
      <c r="A550" s="29"/>
      <c r="B550" s="142"/>
      <c r="C550" s="173" t="s">
        <v>1807</v>
      </c>
      <c r="D550" s="173" t="s">
        <v>143</v>
      </c>
      <c r="E550" s="174" t="s">
        <v>1177</v>
      </c>
      <c r="F550" s="175" t="s">
        <v>1178</v>
      </c>
      <c r="G550" s="176" t="s">
        <v>145</v>
      </c>
      <c r="H550" s="177">
        <v>31</v>
      </c>
      <c r="I550" s="143"/>
      <c r="J550" s="144">
        <f t="shared" si="240"/>
        <v>0</v>
      </c>
      <c r="K550" s="145"/>
      <c r="L550" s="30"/>
      <c r="M550" s="146" t="s">
        <v>1</v>
      </c>
      <c r="N550" s="147" t="s">
        <v>40</v>
      </c>
      <c r="O550" s="55"/>
      <c r="P550" s="148">
        <f t="shared" si="241"/>
        <v>0</v>
      </c>
      <c r="Q550" s="148">
        <v>0</v>
      </c>
      <c r="R550" s="148">
        <f t="shared" si="242"/>
        <v>0</v>
      </c>
      <c r="S550" s="148">
        <v>0</v>
      </c>
      <c r="T550" s="149">
        <f t="shared" si="243"/>
        <v>0</v>
      </c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R550" s="150" t="s">
        <v>393</v>
      </c>
      <c r="AT550" s="150" t="s">
        <v>143</v>
      </c>
      <c r="AU550" s="150" t="s">
        <v>147</v>
      </c>
      <c r="AY550" s="14" t="s">
        <v>140</v>
      </c>
      <c r="BE550" s="151">
        <f t="shared" si="244"/>
        <v>0</v>
      </c>
      <c r="BF550" s="151">
        <f t="shared" si="245"/>
        <v>0</v>
      </c>
      <c r="BG550" s="151">
        <f t="shared" si="246"/>
        <v>0</v>
      </c>
      <c r="BH550" s="151">
        <f t="shared" si="247"/>
        <v>0</v>
      </c>
      <c r="BI550" s="151">
        <f t="shared" si="248"/>
        <v>0</v>
      </c>
      <c r="BJ550" s="14" t="s">
        <v>147</v>
      </c>
      <c r="BK550" s="151">
        <f t="shared" si="249"/>
        <v>0</v>
      </c>
      <c r="BL550" s="14" t="s">
        <v>393</v>
      </c>
      <c r="BM550" s="150" t="s">
        <v>1179</v>
      </c>
    </row>
    <row r="551" spans="1:65" s="2" customFormat="1" ht="24.2" customHeight="1" x14ac:dyDescent="0.2">
      <c r="A551" s="29"/>
      <c r="B551" s="142"/>
      <c r="C551" s="178" t="s">
        <v>1808</v>
      </c>
      <c r="D551" s="178" t="s">
        <v>268</v>
      </c>
      <c r="E551" s="179" t="s">
        <v>1181</v>
      </c>
      <c r="F551" s="180" t="s">
        <v>1182</v>
      </c>
      <c r="G551" s="181" t="s">
        <v>145</v>
      </c>
      <c r="H551" s="182">
        <v>31</v>
      </c>
      <c r="I551" s="152"/>
      <c r="J551" s="153">
        <f t="shared" si="240"/>
        <v>0</v>
      </c>
      <c r="K551" s="154"/>
      <c r="L551" s="155"/>
      <c r="M551" s="156" t="s">
        <v>1</v>
      </c>
      <c r="N551" s="157" t="s">
        <v>40</v>
      </c>
      <c r="O551" s="55"/>
      <c r="P551" s="148">
        <f t="shared" si="241"/>
        <v>0</v>
      </c>
      <c r="Q551" s="148">
        <v>3.0000000000000001E-5</v>
      </c>
      <c r="R551" s="148">
        <f t="shared" si="242"/>
        <v>9.3000000000000005E-4</v>
      </c>
      <c r="S551" s="148">
        <v>0</v>
      </c>
      <c r="T551" s="149">
        <f t="shared" si="243"/>
        <v>0</v>
      </c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R551" s="150" t="s">
        <v>633</v>
      </c>
      <c r="AT551" s="150" t="s">
        <v>268</v>
      </c>
      <c r="AU551" s="150" t="s">
        <v>147</v>
      </c>
      <c r="AY551" s="14" t="s">
        <v>140</v>
      </c>
      <c r="BE551" s="151">
        <f t="shared" si="244"/>
        <v>0</v>
      </c>
      <c r="BF551" s="151">
        <f t="shared" si="245"/>
        <v>0</v>
      </c>
      <c r="BG551" s="151">
        <f t="shared" si="246"/>
        <v>0</v>
      </c>
      <c r="BH551" s="151">
        <f t="shared" si="247"/>
        <v>0</v>
      </c>
      <c r="BI551" s="151">
        <f t="shared" si="248"/>
        <v>0</v>
      </c>
      <c r="BJ551" s="14" t="s">
        <v>147</v>
      </c>
      <c r="BK551" s="151">
        <f t="shared" si="249"/>
        <v>0</v>
      </c>
      <c r="BL551" s="14" t="s">
        <v>633</v>
      </c>
      <c r="BM551" s="150" t="s">
        <v>1183</v>
      </c>
    </row>
    <row r="552" spans="1:65" s="2" customFormat="1" ht="24.2" customHeight="1" x14ac:dyDescent="0.2">
      <c r="A552" s="29"/>
      <c r="B552" s="142"/>
      <c r="C552" s="173" t="s">
        <v>1809</v>
      </c>
      <c r="D552" s="173" t="s">
        <v>143</v>
      </c>
      <c r="E552" s="174" t="s">
        <v>1185</v>
      </c>
      <c r="F552" s="175" t="s">
        <v>1186</v>
      </c>
      <c r="G552" s="176" t="s">
        <v>145</v>
      </c>
      <c r="H552" s="177">
        <v>149</v>
      </c>
      <c r="I552" s="143"/>
      <c r="J552" s="144">
        <f t="shared" si="240"/>
        <v>0</v>
      </c>
      <c r="K552" s="145"/>
      <c r="L552" s="30"/>
      <c r="M552" s="146" t="s">
        <v>1</v>
      </c>
      <c r="N552" s="147" t="s">
        <v>40</v>
      </c>
      <c r="O552" s="55"/>
      <c r="P552" s="148">
        <f t="shared" si="241"/>
        <v>0</v>
      </c>
      <c r="Q552" s="148">
        <v>0</v>
      </c>
      <c r="R552" s="148">
        <f t="shared" si="242"/>
        <v>0</v>
      </c>
      <c r="S552" s="148">
        <v>0</v>
      </c>
      <c r="T552" s="149">
        <f t="shared" si="243"/>
        <v>0</v>
      </c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R552" s="150" t="s">
        <v>393</v>
      </c>
      <c r="AT552" s="150" t="s">
        <v>143</v>
      </c>
      <c r="AU552" s="150" t="s">
        <v>147</v>
      </c>
      <c r="AY552" s="14" t="s">
        <v>140</v>
      </c>
      <c r="BE552" s="151">
        <f t="shared" si="244"/>
        <v>0</v>
      </c>
      <c r="BF552" s="151">
        <f t="shared" si="245"/>
        <v>0</v>
      </c>
      <c r="BG552" s="151">
        <f t="shared" si="246"/>
        <v>0</v>
      </c>
      <c r="BH552" s="151">
        <f t="shared" si="247"/>
        <v>0</v>
      </c>
      <c r="BI552" s="151">
        <f t="shared" si="248"/>
        <v>0</v>
      </c>
      <c r="BJ552" s="14" t="s">
        <v>147</v>
      </c>
      <c r="BK552" s="151">
        <f t="shared" si="249"/>
        <v>0</v>
      </c>
      <c r="BL552" s="14" t="s">
        <v>393</v>
      </c>
      <c r="BM552" s="150" t="s">
        <v>1187</v>
      </c>
    </row>
    <row r="553" spans="1:65" s="2" customFormat="1" ht="25.5" customHeight="1" x14ac:dyDescent="0.2">
      <c r="A553" s="29"/>
      <c r="B553" s="142"/>
      <c r="C553" s="178" t="s">
        <v>1810</v>
      </c>
      <c r="D553" s="178" t="s">
        <v>268</v>
      </c>
      <c r="E553" s="179" t="s">
        <v>1189</v>
      </c>
      <c r="F553" s="180" t="s">
        <v>1190</v>
      </c>
      <c r="G553" s="181" t="s">
        <v>145</v>
      </c>
      <c r="H553" s="182">
        <v>149</v>
      </c>
      <c r="I553" s="152"/>
      <c r="J553" s="153">
        <f t="shared" si="240"/>
        <v>0</v>
      </c>
      <c r="K553" s="154"/>
      <c r="L553" s="155"/>
      <c r="M553" s="156" t="s">
        <v>1</v>
      </c>
      <c r="N553" s="157" t="s">
        <v>40</v>
      </c>
      <c r="O553" s="55"/>
      <c r="P553" s="148">
        <f t="shared" si="241"/>
        <v>0</v>
      </c>
      <c r="Q553" s="148">
        <v>3.0000000000000001E-5</v>
      </c>
      <c r="R553" s="148">
        <f t="shared" si="242"/>
        <v>4.47E-3</v>
      </c>
      <c r="S553" s="148">
        <v>0</v>
      </c>
      <c r="T553" s="149">
        <f t="shared" si="243"/>
        <v>0</v>
      </c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R553" s="150" t="s">
        <v>633</v>
      </c>
      <c r="AT553" s="150" t="s">
        <v>268</v>
      </c>
      <c r="AU553" s="150" t="s">
        <v>147</v>
      </c>
      <c r="AY553" s="14" t="s">
        <v>140</v>
      </c>
      <c r="BE553" s="151">
        <f t="shared" si="244"/>
        <v>0</v>
      </c>
      <c r="BF553" s="151">
        <f t="shared" si="245"/>
        <v>0</v>
      </c>
      <c r="BG553" s="151">
        <f t="shared" si="246"/>
        <v>0</v>
      </c>
      <c r="BH553" s="151">
        <f t="shared" si="247"/>
        <v>0</v>
      </c>
      <c r="BI553" s="151">
        <f t="shared" si="248"/>
        <v>0</v>
      </c>
      <c r="BJ553" s="14" t="s">
        <v>147</v>
      </c>
      <c r="BK553" s="151">
        <f t="shared" si="249"/>
        <v>0</v>
      </c>
      <c r="BL553" s="14" t="s">
        <v>633</v>
      </c>
      <c r="BM553" s="150" t="s">
        <v>1191</v>
      </c>
    </row>
    <row r="554" spans="1:65" s="2" customFormat="1" ht="24.2" customHeight="1" x14ac:dyDescent="0.2">
      <c r="A554" s="29"/>
      <c r="B554" s="142"/>
      <c r="C554" s="173" t="s">
        <v>1811</v>
      </c>
      <c r="D554" s="173" t="s">
        <v>143</v>
      </c>
      <c r="E554" s="174" t="s">
        <v>1193</v>
      </c>
      <c r="F554" s="175" t="s">
        <v>1194</v>
      </c>
      <c r="G554" s="176" t="s">
        <v>145</v>
      </c>
      <c r="H554" s="177">
        <v>48</v>
      </c>
      <c r="I554" s="143"/>
      <c r="J554" s="144">
        <f t="shared" si="240"/>
        <v>0</v>
      </c>
      <c r="K554" s="145"/>
      <c r="L554" s="30"/>
      <c r="M554" s="146" t="s">
        <v>1</v>
      </c>
      <c r="N554" s="147" t="s">
        <v>40</v>
      </c>
      <c r="O554" s="55"/>
      <c r="P554" s="148">
        <f t="shared" si="241"/>
        <v>0</v>
      </c>
      <c r="Q554" s="148">
        <v>0</v>
      </c>
      <c r="R554" s="148">
        <f t="shared" si="242"/>
        <v>0</v>
      </c>
      <c r="S554" s="148">
        <v>0</v>
      </c>
      <c r="T554" s="149">
        <f t="shared" si="243"/>
        <v>0</v>
      </c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R554" s="150" t="s">
        <v>393</v>
      </c>
      <c r="AT554" s="150" t="s">
        <v>143</v>
      </c>
      <c r="AU554" s="150" t="s">
        <v>147</v>
      </c>
      <c r="AY554" s="14" t="s">
        <v>140</v>
      </c>
      <c r="BE554" s="151">
        <f t="shared" si="244"/>
        <v>0</v>
      </c>
      <c r="BF554" s="151">
        <f t="shared" si="245"/>
        <v>0</v>
      </c>
      <c r="BG554" s="151">
        <f t="shared" si="246"/>
        <v>0</v>
      </c>
      <c r="BH554" s="151">
        <f t="shared" si="247"/>
        <v>0</v>
      </c>
      <c r="BI554" s="151">
        <f t="shared" si="248"/>
        <v>0</v>
      </c>
      <c r="BJ554" s="14" t="s">
        <v>147</v>
      </c>
      <c r="BK554" s="151">
        <f t="shared" si="249"/>
        <v>0</v>
      </c>
      <c r="BL554" s="14" t="s">
        <v>393</v>
      </c>
      <c r="BM554" s="150" t="s">
        <v>1195</v>
      </c>
    </row>
    <row r="555" spans="1:65" s="2" customFormat="1" ht="27.75" customHeight="1" x14ac:dyDescent="0.2">
      <c r="A555" s="29"/>
      <c r="B555" s="142"/>
      <c r="C555" s="178" t="s">
        <v>1812</v>
      </c>
      <c r="D555" s="178" t="s">
        <v>268</v>
      </c>
      <c r="E555" s="179" t="s">
        <v>1197</v>
      </c>
      <c r="F555" s="180" t="s">
        <v>1198</v>
      </c>
      <c r="G555" s="181" t="s">
        <v>145</v>
      </c>
      <c r="H555" s="182">
        <v>48</v>
      </c>
      <c r="I555" s="152"/>
      <c r="J555" s="153">
        <f t="shared" si="240"/>
        <v>0</v>
      </c>
      <c r="K555" s="154"/>
      <c r="L555" s="155"/>
      <c r="M555" s="156" t="s">
        <v>1</v>
      </c>
      <c r="N555" s="157" t="s">
        <v>40</v>
      </c>
      <c r="O555" s="55"/>
      <c r="P555" s="148">
        <f t="shared" si="241"/>
        <v>0</v>
      </c>
      <c r="Q555" s="148">
        <v>3.0000000000000001E-5</v>
      </c>
      <c r="R555" s="148">
        <f t="shared" si="242"/>
        <v>1.4400000000000001E-3</v>
      </c>
      <c r="S555" s="148">
        <v>0</v>
      </c>
      <c r="T555" s="149">
        <f t="shared" si="243"/>
        <v>0</v>
      </c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R555" s="150" t="s">
        <v>633</v>
      </c>
      <c r="AT555" s="150" t="s">
        <v>268</v>
      </c>
      <c r="AU555" s="150" t="s">
        <v>147</v>
      </c>
      <c r="AY555" s="14" t="s">
        <v>140</v>
      </c>
      <c r="BE555" s="151">
        <f t="shared" si="244"/>
        <v>0</v>
      </c>
      <c r="BF555" s="151">
        <f t="shared" si="245"/>
        <v>0</v>
      </c>
      <c r="BG555" s="151">
        <f t="shared" si="246"/>
        <v>0</v>
      </c>
      <c r="BH555" s="151">
        <f t="shared" si="247"/>
        <v>0</v>
      </c>
      <c r="BI555" s="151">
        <f t="shared" si="248"/>
        <v>0</v>
      </c>
      <c r="BJ555" s="14" t="s">
        <v>147</v>
      </c>
      <c r="BK555" s="151">
        <f t="shared" si="249"/>
        <v>0</v>
      </c>
      <c r="BL555" s="14" t="s">
        <v>633</v>
      </c>
      <c r="BM555" s="150" t="s">
        <v>1199</v>
      </c>
    </row>
    <row r="556" spans="1:65" s="2" customFormat="1" ht="24.2" customHeight="1" x14ac:dyDescent="0.2">
      <c r="A556" s="29"/>
      <c r="B556" s="142"/>
      <c r="C556" s="173" t="s">
        <v>1813</v>
      </c>
      <c r="D556" s="173" t="s">
        <v>143</v>
      </c>
      <c r="E556" s="174" t="s">
        <v>1201</v>
      </c>
      <c r="F556" s="175" t="s">
        <v>1202</v>
      </c>
      <c r="G556" s="176" t="s">
        <v>145</v>
      </c>
      <c r="H556" s="177">
        <v>165</v>
      </c>
      <c r="I556" s="143"/>
      <c r="J556" s="144">
        <f t="shared" si="240"/>
        <v>0</v>
      </c>
      <c r="K556" s="145"/>
      <c r="L556" s="30"/>
      <c r="M556" s="146" t="s">
        <v>1</v>
      </c>
      <c r="N556" s="147" t="s">
        <v>40</v>
      </c>
      <c r="O556" s="55"/>
      <c r="P556" s="148">
        <f t="shared" si="241"/>
        <v>0</v>
      </c>
      <c r="Q556" s="148">
        <v>0</v>
      </c>
      <c r="R556" s="148">
        <f t="shared" si="242"/>
        <v>0</v>
      </c>
      <c r="S556" s="148">
        <v>0</v>
      </c>
      <c r="T556" s="149">
        <f t="shared" si="243"/>
        <v>0</v>
      </c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R556" s="150" t="s">
        <v>393</v>
      </c>
      <c r="AT556" s="150" t="s">
        <v>143</v>
      </c>
      <c r="AU556" s="150" t="s">
        <v>147</v>
      </c>
      <c r="AY556" s="14" t="s">
        <v>140</v>
      </c>
      <c r="BE556" s="151">
        <f t="shared" si="244"/>
        <v>0</v>
      </c>
      <c r="BF556" s="151">
        <f t="shared" si="245"/>
        <v>0</v>
      </c>
      <c r="BG556" s="151">
        <f t="shared" si="246"/>
        <v>0</v>
      </c>
      <c r="BH556" s="151">
        <f t="shared" si="247"/>
        <v>0</v>
      </c>
      <c r="BI556" s="151">
        <f t="shared" si="248"/>
        <v>0</v>
      </c>
      <c r="BJ556" s="14" t="s">
        <v>147</v>
      </c>
      <c r="BK556" s="151">
        <f t="shared" si="249"/>
        <v>0</v>
      </c>
      <c r="BL556" s="14" t="s">
        <v>393</v>
      </c>
      <c r="BM556" s="150" t="s">
        <v>1203</v>
      </c>
    </row>
    <row r="557" spans="1:65" s="2" customFormat="1" ht="24.2" customHeight="1" x14ac:dyDescent="0.2">
      <c r="A557" s="29"/>
      <c r="B557" s="142"/>
      <c r="C557" s="173" t="s">
        <v>1814</v>
      </c>
      <c r="D557" s="173" t="s">
        <v>143</v>
      </c>
      <c r="E557" s="174" t="s">
        <v>1205</v>
      </c>
      <c r="F557" s="175" t="s">
        <v>1206</v>
      </c>
      <c r="G557" s="176" t="s">
        <v>145</v>
      </c>
      <c r="H557" s="177">
        <v>18</v>
      </c>
      <c r="I557" s="143"/>
      <c r="J557" s="144">
        <f t="shared" si="240"/>
        <v>0</v>
      </c>
      <c r="K557" s="145"/>
      <c r="L557" s="30"/>
      <c r="M557" s="146" t="s">
        <v>1</v>
      </c>
      <c r="N557" s="147" t="s">
        <v>40</v>
      </c>
      <c r="O557" s="55"/>
      <c r="P557" s="148">
        <f t="shared" si="241"/>
        <v>0</v>
      </c>
      <c r="Q557" s="148">
        <v>0</v>
      </c>
      <c r="R557" s="148">
        <f t="shared" si="242"/>
        <v>0</v>
      </c>
      <c r="S557" s="148">
        <v>0</v>
      </c>
      <c r="T557" s="149">
        <f t="shared" si="243"/>
        <v>0</v>
      </c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R557" s="150" t="s">
        <v>393</v>
      </c>
      <c r="AT557" s="150" t="s">
        <v>143</v>
      </c>
      <c r="AU557" s="150" t="s">
        <v>147</v>
      </c>
      <c r="AY557" s="14" t="s">
        <v>140</v>
      </c>
      <c r="BE557" s="151">
        <f t="shared" si="244"/>
        <v>0</v>
      </c>
      <c r="BF557" s="151">
        <f t="shared" si="245"/>
        <v>0</v>
      </c>
      <c r="BG557" s="151">
        <f t="shared" si="246"/>
        <v>0</v>
      </c>
      <c r="BH557" s="151">
        <f t="shared" si="247"/>
        <v>0</v>
      </c>
      <c r="BI557" s="151">
        <f t="shared" si="248"/>
        <v>0</v>
      </c>
      <c r="BJ557" s="14" t="s">
        <v>147</v>
      </c>
      <c r="BK557" s="151">
        <f t="shared" si="249"/>
        <v>0</v>
      </c>
      <c r="BL557" s="14" t="s">
        <v>393</v>
      </c>
      <c r="BM557" s="150" t="s">
        <v>1207</v>
      </c>
    </row>
    <row r="558" spans="1:65" s="2" customFormat="1" ht="24.2" customHeight="1" x14ac:dyDescent="0.2">
      <c r="A558" s="29"/>
      <c r="B558" s="142"/>
      <c r="C558" s="178" t="s">
        <v>1815</v>
      </c>
      <c r="D558" s="178" t="s">
        <v>268</v>
      </c>
      <c r="E558" s="179" t="s">
        <v>1209</v>
      </c>
      <c r="F558" s="180" t="s">
        <v>1210</v>
      </c>
      <c r="G558" s="181" t="s">
        <v>145</v>
      </c>
      <c r="H558" s="182">
        <v>18</v>
      </c>
      <c r="I558" s="152"/>
      <c r="J558" s="153">
        <f t="shared" si="240"/>
        <v>0</v>
      </c>
      <c r="K558" s="154"/>
      <c r="L558" s="155"/>
      <c r="M558" s="156" t="s">
        <v>1</v>
      </c>
      <c r="N558" s="157" t="s">
        <v>40</v>
      </c>
      <c r="O558" s="55"/>
      <c r="P558" s="148">
        <f t="shared" si="241"/>
        <v>0</v>
      </c>
      <c r="Q558" s="148">
        <v>1E-4</v>
      </c>
      <c r="R558" s="148">
        <f t="shared" si="242"/>
        <v>1.8000000000000002E-3</v>
      </c>
      <c r="S558" s="148">
        <v>0</v>
      </c>
      <c r="T558" s="149">
        <f t="shared" si="243"/>
        <v>0</v>
      </c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R558" s="150" t="s">
        <v>633</v>
      </c>
      <c r="AT558" s="150" t="s">
        <v>268</v>
      </c>
      <c r="AU558" s="150" t="s">
        <v>147</v>
      </c>
      <c r="AY558" s="14" t="s">
        <v>140</v>
      </c>
      <c r="BE558" s="151">
        <f t="shared" si="244"/>
        <v>0</v>
      </c>
      <c r="BF558" s="151">
        <f t="shared" si="245"/>
        <v>0</v>
      </c>
      <c r="BG558" s="151">
        <f t="shared" si="246"/>
        <v>0</v>
      </c>
      <c r="BH558" s="151">
        <f t="shared" si="247"/>
        <v>0</v>
      </c>
      <c r="BI558" s="151">
        <f t="shared" si="248"/>
        <v>0</v>
      </c>
      <c r="BJ558" s="14" t="s">
        <v>147</v>
      </c>
      <c r="BK558" s="151">
        <f t="shared" si="249"/>
        <v>0</v>
      </c>
      <c r="BL558" s="14" t="s">
        <v>633</v>
      </c>
      <c r="BM558" s="150" t="s">
        <v>1211</v>
      </c>
    </row>
    <row r="559" spans="1:65" s="2" customFormat="1" ht="24.2" customHeight="1" x14ac:dyDescent="0.2">
      <c r="A559" s="29"/>
      <c r="B559" s="142"/>
      <c r="C559" s="173" t="s">
        <v>1816</v>
      </c>
      <c r="D559" s="173" t="s">
        <v>143</v>
      </c>
      <c r="E559" s="174" t="s">
        <v>1817</v>
      </c>
      <c r="F559" s="175" t="s">
        <v>1818</v>
      </c>
      <c r="G559" s="176" t="s">
        <v>145</v>
      </c>
      <c r="H559" s="177">
        <v>4</v>
      </c>
      <c r="I559" s="143"/>
      <c r="J559" s="144">
        <f t="shared" si="240"/>
        <v>0</v>
      </c>
      <c r="K559" s="145"/>
      <c r="L559" s="30"/>
      <c r="M559" s="146" t="s">
        <v>1</v>
      </c>
      <c r="N559" s="147" t="s">
        <v>40</v>
      </c>
      <c r="O559" s="55"/>
      <c r="P559" s="148">
        <f t="shared" si="241"/>
        <v>0</v>
      </c>
      <c r="Q559" s="148">
        <v>0</v>
      </c>
      <c r="R559" s="148">
        <f t="shared" si="242"/>
        <v>0</v>
      </c>
      <c r="S559" s="148">
        <v>0</v>
      </c>
      <c r="T559" s="149">
        <f t="shared" si="243"/>
        <v>0</v>
      </c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R559" s="150" t="s">
        <v>393</v>
      </c>
      <c r="AT559" s="150" t="s">
        <v>143</v>
      </c>
      <c r="AU559" s="150" t="s">
        <v>147</v>
      </c>
      <c r="AY559" s="14" t="s">
        <v>140</v>
      </c>
      <c r="BE559" s="151">
        <f t="shared" si="244"/>
        <v>0</v>
      </c>
      <c r="BF559" s="151">
        <f t="shared" si="245"/>
        <v>0</v>
      </c>
      <c r="BG559" s="151">
        <f t="shared" si="246"/>
        <v>0</v>
      </c>
      <c r="BH559" s="151">
        <f t="shared" si="247"/>
        <v>0</v>
      </c>
      <c r="BI559" s="151">
        <f t="shared" si="248"/>
        <v>0</v>
      </c>
      <c r="BJ559" s="14" t="s">
        <v>147</v>
      </c>
      <c r="BK559" s="151">
        <f t="shared" si="249"/>
        <v>0</v>
      </c>
      <c r="BL559" s="14" t="s">
        <v>393</v>
      </c>
      <c r="BM559" s="150" t="s">
        <v>1819</v>
      </c>
    </row>
    <row r="560" spans="1:65" s="2" customFormat="1" ht="24.2" customHeight="1" x14ac:dyDescent="0.2">
      <c r="A560" s="29"/>
      <c r="B560" s="142"/>
      <c r="C560" s="178" t="s">
        <v>1820</v>
      </c>
      <c r="D560" s="178" t="s">
        <v>268</v>
      </c>
      <c r="E560" s="179" t="s">
        <v>1821</v>
      </c>
      <c r="F560" s="180" t="s">
        <v>1822</v>
      </c>
      <c r="G560" s="181" t="s">
        <v>145</v>
      </c>
      <c r="H560" s="182">
        <v>4</v>
      </c>
      <c r="I560" s="152"/>
      <c r="J560" s="153">
        <f t="shared" si="240"/>
        <v>0</v>
      </c>
      <c r="K560" s="154"/>
      <c r="L560" s="155"/>
      <c r="M560" s="156" t="s">
        <v>1</v>
      </c>
      <c r="N560" s="157" t="s">
        <v>40</v>
      </c>
      <c r="O560" s="55"/>
      <c r="P560" s="148">
        <f t="shared" si="241"/>
        <v>0</v>
      </c>
      <c r="Q560" s="148">
        <v>1.0000000000000001E-5</v>
      </c>
      <c r="R560" s="148">
        <f t="shared" si="242"/>
        <v>4.0000000000000003E-5</v>
      </c>
      <c r="S560" s="148">
        <v>0</v>
      </c>
      <c r="T560" s="149">
        <f t="shared" si="243"/>
        <v>0</v>
      </c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R560" s="150" t="s">
        <v>633</v>
      </c>
      <c r="AT560" s="150" t="s">
        <v>268</v>
      </c>
      <c r="AU560" s="150" t="s">
        <v>147</v>
      </c>
      <c r="AY560" s="14" t="s">
        <v>140</v>
      </c>
      <c r="BE560" s="151">
        <f t="shared" si="244"/>
        <v>0</v>
      </c>
      <c r="BF560" s="151">
        <f t="shared" si="245"/>
        <v>0</v>
      </c>
      <c r="BG560" s="151">
        <f t="shared" si="246"/>
        <v>0</v>
      </c>
      <c r="BH560" s="151">
        <f t="shared" si="247"/>
        <v>0</v>
      </c>
      <c r="BI560" s="151">
        <f t="shared" si="248"/>
        <v>0</v>
      </c>
      <c r="BJ560" s="14" t="s">
        <v>147</v>
      </c>
      <c r="BK560" s="151">
        <f t="shared" si="249"/>
        <v>0</v>
      </c>
      <c r="BL560" s="14" t="s">
        <v>633</v>
      </c>
      <c r="BM560" s="150" t="s">
        <v>1823</v>
      </c>
    </row>
    <row r="561" spans="1:65" s="2" customFormat="1" ht="53.25" customHeight="1" x14ac:dyDescent="0.2">
      <c r="A561" s="29"/>
      <c r="B561" s="142"/>
      <c r="C561" s="178" t="s">
        <v>1824</v>
      </c>
      <c r="D561" s="178" t="s">
        <v>268</v>
      </c>
      <c r="E561" s="179" t="s">
        <v>1825</v>
      </c>
      <c r="F561" s="180" t="s">
        <v>1826</v>
      </c>
      <c r="G561" s="181" t="s">
        <v>145</v>
      </c>
      <c r="H561" s="182">
        <v>4</v>
      </c>
      <c r="I561" s="152"/>
      <c r="J561" s="153">
        <f t="shared" si="240"/>
        <v>0</v>
      </c>
      <c r="K561" s="154"/>
      <c r="L561" s="155"/>
      <c r="M561" s="156" t="s">
        <v>1</v>
      </c>
      <c r="N561" s="157" t="s">
        <v>40</v>
      </c>
      <c r="O561" s="55"/>
      <c r="P561" s="148">
        <f t="shared" si="241"/>
        <v>0</v>
      </c>
      <c r="Q561" s="148">
        <v>2.0000000000000002E-5</v>
      </c>
      <c r="R561" s="148">
        <f t="shared" si="242"/>
        <v>8.0000000000000007E-5</v>
      </c>
      <c r="S561" s="148">
        <v>0</v>
      </c>
      <c r="T561" s="149">
        <f t="shared" si="243"/>
        <v>0</v>
      </c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R561" s="150" t="s">
        <v>633</v>
      </c>
      <c r="AT561" s="150" t="s">
        <v>268</v>
      </c>
      <c r="AU561" s="150" t="s">
        <v>147</v>
      </c>
      <c r="AY561" s="14" t="s">
        <v>140</v>
      </c>
      <c r="BE561" s="151">
        <f t="shared" si="244"/>
        <v>0</v>
      </c>
      <c r="BF561" s="151">
        <f t="shared" si="245"/>
        <v>0</v>
      </c>
      <c r="BG561" s="151">
        <f t="shared" si="246"/>
        <v>0</v>
      </c>
      <c r="BH561" s="151">
        <f t="shared" si="247"/>
        <v>0</v>
      </c>
      <c r="BI561" s="151">
        <f t="shared" si="248"/>
        <v>0</v>
      </c>
      <c r="BJ561" s="14" t="s">
        <v>147</v>
      </c>
      <c r="BK561" s="151">
        <f t="shared" si="249"/>
        <v>0</v>
      </c>
      <c r="BL561" s="14" t="s">
        <v>633</v>
      </c>
      <c r="BM561" s="150" t="s">
        <v>1827</v>
      </c>
    </row>
    <row r="562" spans="1:65" s="2" customFormat="1" ht="32.25" customHeight="1" x14ac:dyDescent="0.2">
      <c r="A562" s="29"/>
      <c r="B562" s="142"/>
      <c r="C562" s="178" t="s">
        <v>1828</v>
      </c>
      <c r="D562" s="178" t="s">
        <v>268</v>
      </c>
      <c r="E562" s="179" t="s">
        <v>1829</v>
      </c>
      <c r="F562" s="180" t="s">
        <v>1830</v>
      </c>
      <c r="G562" s="181" t="s">
        <v>145</v>
      </c>
      <c r="H562" s="182">
        <v>4</v>
      </c>
      <c r="I562" s="152"/>
      <c r="J562" s="153">
        <f t="shared" si="240"/>
        <v>0</v>
      </c>
      <c r="K562" s="154"/>
      <c r="L562" s="155"/>
      <c r="M562" s="156" t="s">
        <v>1</v>
      </c>
      <c r="N562" s="157" t="s">
        <v>40</v>
      </c>
      <c r="O562" s="55"/>
      <c r="P562" s="148">
        <f t="shared" si="241"/>
        <v>0</v>
      </c>
      <c r="Q562" s="148">
        <v>1.0000000000000001E-5</v>
      </c>
      <c r="R562" s="148">
        <f t="shared" si="242"/>
        <v>4.0000000000000003E-5</v>
      </c>
      <c r="S562" s="148">
        <v>0</v>
      </c>
      <c r="T562" s="149">
        <f t="shared" si="243"/>
        <v>0</v>
      </c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R562" s="150" t="s">
        <v>633</v>
      </c>
      <c r="AT562" s="150" t="s">
        <v>268</v>
      </c>
      <c r="AU562" s="150" t="s">
        <v>147</v>
      </c>
      <c r="AY562" s="14" t="s">
        <v>140</v>
      </c>
      <c r="BE562" s="151">
        <f t="shared" si="244"/>
        <v>0</v>
      </c>
      <c r="BF562" s="151">
        <f t="shared" si="245"/>
        <v>0</v>
      </c>
      <c r="BG562" s="151">
        <f t="shared" si="246"/>
        <v>0</v>
      </c>
      <c r="BH562" s="151">
        <f t="shared" si="247"/>
        <v>0</v>
      </c>
      <c r="BI562" s="151">
        <f t="shared" si="248"/>
        <v>0</v>
      </c>
      <c r="BJ562" s="14" t="s">
        <v>147</v>
      </c>
      <c r="BK562" s="151">
        <f t="shared" si="249"/>
        <v>0</v>
      </c>
      <c r="BL562" s="14" t="s">
        <v>633</v>
      </c>
      <c r="BM562" s="150" t="s">
        <v>1831</v>
      </c>
    </row>
    <row r="563" spans="1:65" s="2" customFormat="1" ht="24.2" customHeight="1" x14ac:dyDescent="0.2">
      <c r="A563" s="29"/>
      <c r="B563" s="142"/>
      <c r="C563" s="173" t="s">
        <v>1832</v>
      </c>
      <c r="D563" s="173" t="s">
        <v>143</v>
      </c>
      <c r="E563" s="174" t="s">
        <v>1213</v>
      </c>
      <c r="F563" s="175" t="s">
        <v>1214</v>
      </c>
      <c r="G563" s="176" t="s">
        <v>145</v>
      </c>
      <c r="H563" s="177">
        <v>10</v>
      </c>
      <c r="I563" s="143"/>
      <c r="J563" s="144">
        <f t="shared" si="240"/>
        <v>0</v>
      </c>
      <c r="K563" s="145"/>
      <c r="L563" s="30"/>
      <c r="M563" s="146" t="s">
        <v>1</v>
      </c>
      <c r="N563" s="147" t="s">
        <v>40</v>
      </c>
      <c r="O563" s="55"/>
      <c r="P563" s="148">
        <f t="shared" si="241"/>
        <v>0</v>
      </c>
      <c r="Q563" s="148">
        <v>0</v>
      </c>
      <c r="R563" s="148">
        <f t="shared" si="242"/>
        <v>0</v>
      </c>
      <c r="S563" s="148">
        <v>0</v>
      </c>
      <c r="T563" s="149">
        <f t="shared" si="243"/>
        <v>0</v>
      </c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R563" s="150" t="s">
        <v>393</v>
      </c>
      <c r="AT563" s="150" t="s">
        <v>143</v>
      </c>
      <c r="AU563" s="150" t="s">
        <v>147</v>
      </c>
      <c r="AY563" s="14" t="s">
        <v>140</v>
      </c>
      <c r="BE563" s="151">
        <f t="shared" si="244"/>
        <v>0</v>
      </c>
      <c r="BF563" s="151">
        <f t="shared" si="245"/>
        <v>0</v>
      </c>
      <c r="BG563" s="151">
        <f t="shared" si="246"/>
        <v>0</v>
      </c>
      <c r="BH563" s="151">
        <f t="shared" si="247"/>
        <v>0</v>
      </c>
      <c r="BI563" s="151">
        <f t="shared" si="248"/>
        <v>0</v>
      </c>
      <c r="BJ563" s="14" t="s">
        <v>147</v>
      </c>
      <c r="BK563" s="151">
        <f t="shared" si="249"/>
        <v>0</v>
      </c>
      <c r="BL563" s="14" t="s">
        <v>393</v>
      </c>
      <c r="BM563" s="150" t="s">
        <v>1215</v>
      </c>
    </row>
    <row r="564" spans="1:65" s="2" customFormat="1" ht="85.5" customHeight="1" x14ac:dyDescent="0.2">
      <c r="A564" s="29"/>
      <c r="B564" s="142"/>
      <c r="C564" s="178" t="s">
        <v>1833</v>
      </c>
      <c r="D564" s="178" t="s">
        <v>268</v>
      </c>
      <c r="E564" s="179" t="s">
        <v>1217</v>
      </c>
      <c r="F564" s="180" t="s">
        <v>2115</v>
      </c>
      <c r="G564" s="181" t="s">
        <v>145</v>
      </c>
      <c r="H564" s="182">
        <v>10</v>
      </c>
      <c r="I564" s="152"/>
      <c r="J564" s="153">
        <f t="shared" si="240"/>
        <v>0</v>
      </c>
      <c r="K564" s="154"/>
      <c r="L564" s="155"/>
      <c r="M564" s="156" t="s">
        <v>1</v>
      </c>
      <c r="N564" s="157" t="s">
        <v>40</v>
      </c>
      <c r="O564" s="55"/>
      <c r="P564" s="148">
        <f t="shared" si="241"/>
        <v>0</v>
      </c>
      <c r="Q564" s="148">
        <v>6.9999999999999999E-4</v>
      </c>
      <c r="R564" s="148">
        <f t="shared" si="242"/>
        <v>7.0000000000000001E-3</v>
      </c>
      <c r="S564" s="148">
        <v>0</v>
      </c>
      <c r="T564" s="149">
        <f t="shared" si="243"/>
        <v>0</v>
      </c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R564" s="150" t="s">
        <v>633</v>
      </c>
      <c r="AT564" s="150" t="s">
        <v>268</v>
      </c>
      <c r="AU564" s="150" t="s">
        <v>147</v>
      </c>
      <c r="AY564" s="14" t="s">
        <v>140</v>
      </c>
      <c r="BE564" s="151">
        <f t="shared" si="244"/>
        <v>0</v>
      </c>
      <c r="BF564" s="151">
        <f t="shared" si="245"/>
        <v>0</v>
      </c>
      <c r="BG564" s="151">
        <f t="shared" si="246"/>
        <v>0</v>
      </c>
      <c r="BH564" s="151">
        <f t="shared" si="247"/>
        <v>0</v>
      </c>
      <c r="BI564" s="151">
        <f t="shared" si="248"/>
        <v>0</v>
      </c>
      <c r="BJ564" s="14" t="s">
        <v>147</v>
      </c>
      <c r="BK564" s="151">
        <f t="shared" si="249"/>
        <v>0</v>
      </c>
      <c r="BL564" s="14" t="s">
        <v>633</v>
      </c>
      <c r="BM564" s="150" t="s">
        <v>1218</v>
      </c>
    </row>
    <row r="565" spans="1:65" s="2" customFormat="1" ht="14.45" customHeight="1" x14ac:dyDescent="0.2">
      <c r="A565" s="29"/>
      <c r="B565" s="142"/>
      <c r="C565" s="173" t="s">
        <v>1834</v>
      </c>
      <c r="D565" s="173" t="s">
        <v>143</v>
      </c>
      <c r="E565" s="174" t="s">
        <v>1220</v>
      </c>
      <c r="F565" s="175" t="s">
        <v>1221</v>
      </c>
      <c r="G565" s="176" t="s">
        <v>145</v>
      </c>
      <c r="H565" s="177">
        <v>37</v>
      </c>
      <c r="I565" s="143"/>
      <c r="J565" s="144">
        <f t="shared" si="240"/>
        <v>0</v>
      </c>
      <c r="K565" s="145"/>
      <c r="L565" s="30"/>
      <c r="M565" s="146" t="s">
        <v>1</v>
      </c>
      <c r="N565" s="147" t="s">
        <v>40</v>
      </c>
      <c r="O565" s="55"/>
      <c r="P565" s="148">
        <f t="shared" si="241"/>
        <v>0</v>
      </c>
      <c r="Q565" s="148">
        <v>0</v>
      </c>
      <c r="R565" s="148">
        <f t="shared" si="242"/>
        <v>0</v>
      </c>
      <c r="S565" s="148">
        <v>0</v>
      </c>
      <c r="T565" s="149">
        <f t="shared" si="243"/>
        <v>0</v>
      </c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R565" s="150" t="s">
        <v>393</v>
      </c>
      <c r="AT565" s="150" t="s">
        <v>143</v>
      </c>
      <c r="AU565" s="150" t="s">
        <v>147</v>
      </c>
      <c r="AY565" s="14" t="s">
        <v>140</v>
      </c>
      <c r="BE565" s="151">
        <f t="shared" si="244"/>
        <v>0</v>
      </c>
      <c r="BF565" s="151">
        <f t="shared" si="245"/>
        <v>0</v>
      </c>
      <c r="BG565" s="151">
        <f t="shared" si="246"/>
        <v>0</v>
      </c>
      <c r="BH565" s="151">
        <f t="shared" si="247"/>
        <v>0</v>
      </c>
      <c r="BI565" s="151">
        <f t="shared" si="248"/>
        <v>0</v>
      </c>
      <c r="BJ565" s="14" t="s">
        <v>147</v>
      </c>
      <c r="BK565" s="151">
        <f t="shared" si="249"/>
        <v>0</v>
      </c>
      <c r="BL565" s="14" t="s">
        <v>393</v>
      </c>
      <c r="BM565" s="150" t="s">
        <v>1222</v>
      </c>
    </row>
    <row r="566" spans="1:65" s="2" customFormat="1" ht="86.25" customHeight="1" x14ac:dyDescent="0.2">
      <c r="A566" s="29"/>
      <c r="B566" s="142"/>
      <c r="C566" s="178" t="s">
        <v>1835</v>
      </c>
      <c r="D566" s="178" t="s">
        <v>268</v>
      </c>
      <c r="E566" s="179" t="s">
        <v>1224</v>
      </c>
      <c r="F566" s="180" t="s">
        <v>2116</v>
      </c>
      <c r="G566" s="181" t="s">
        <v>145</v>
      </c>
      <c r="H566" s="182">
        <v>16</v>
      </c>
      <c r="I566" s="152"/>
      <c r="J566" s="153">
        <f t="shared" si="240"/>
        <v>0</v>
      </c>
      <c r="K566" s="154"/>
      <c r="L566" s="155"/>
      <c r="M566" s="156" t="s">
        <v>1</v>
      </c>
      <c r="N566" s="157" t="s">
        <v>40</v>
      </c>
      <c r="O566" s="55"/>
      <c r="P566" s="148">
        <f t="shared" si="241"/>
        <v>0</v>
      </c>
      <c r="Q566" s="148">
        <v>1.47E-3</v>
      </c>
      <c r="R566" s="148">
        <f t="shared" si="242"/>
        <v>2.3519999999999999E-2</v>
      </c>
      <c r="S566" s="148">
        <v>0</v>
      </c>
      <c r="T566" s="149">
        <f t="shared" si="243"/>
        <v>0</v>
      </c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R566" s="150" t="s">
        <v>633</v>
      </c>
      <c r="AT566" s="150" t="s">
        <v>268</v>
      </c>
      <c r="AU566" s="150" t="s">
        <v>147</v>
      </c>
      <c r="AY566" s="14" t="s">
        <v>140</v>
      </c>
      <c r="BE566" s="151">
        <f t="shared" si="244"/>
        <v>0</v>
      </c>
      <c r="BF566" s="151">
        <f t="shared" si="245"/>
        <v>0</v>
      </c>
      <c r="BG566" s="151">
        <f t="shared" si="246"/>
        <v>0</v>
      </c>
      <c r="BH566" s="151">
        <f t="shared" si="247"/>
        <v>0</v>
      </c>
      <c r="BI566" s="151">
        <f t="shared" si="248"/>
        <v>0</v>
      </c>
      <c r="BJ566" s="14" t="s">
        <v>147</v>
      </c>
      <c r="BK566" s="151">
        <f t="shared" si="249"/>
        <v>0</v>
      </c>
      <c r="BL566" s="14" t="s">
        <v>633</v>
      </c>
      <c r="BM566" s="150" t="s">
        <v>1225</v>
      </c>
    </row>
    <row r="567" spans="1:65" s="2" customFormat="1" ht="75.75" customHeight="1" x14ac:dyDescent="0.2">
      <c r="A567" s="29"/>
      <c r="B567" s="142"/>
      <c r="C567" s="178" t="s">
        <v>1836</v>
      </c>
      <c r="D567" s="178" t="s">
        <v>268</v>
      </c>
      <c r="E567" s="179" t="s">
        <v>1227</v>
      </c>
      <c r="F567" s="180" t="s">
        <v>2117</v>
      </c>
      <c r="G567" s="181" t="s">
        <v>145</v>
      </c>
      <c r="H567" s="182">
        <v>18</v>
      </c>
      <c r="I567" s="152"/>
      <c r="J567" s="153">
        <f t="shared" si="240"/>
        <v>0</v>
      </c>
      <c r="K567" s="154"/>
      <c r="L567" s="155"/>
      <c r="M567" s="156" t="s">
        <v>1</v>
      </c>
      <c r="N567" s="157" t="s">
        <v>40</v>
      </c>
      <c r="O567" s="55"/>
      <c r="P567" s="148">
        <f t="shared" si="241"/>
        <v>0</v>
      </c>
      <c r="Q567" s="148">
        <v>1.47E-3</v>
      </c>
      <c r="R567" s="148">
        <f t="shared" si="242"/>
        <v>2.6459999999999997E-2</v>
      </c>
      <c r="S567" s="148">
        <v>0</v>
      </c>
      <c r="T567" s="149">
        <f t="shared" si="243"/>
        <v>0</v>
      </c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R567" s="150" t="s">
        <v>633</v>
      </c>
      <c r="AT567" s="150" t="s">
        <v>268</v>
      </c>
      <c r="AU567" s="150" t="s">
        <v>147</v>
      </c>
      <c r="AY567" s="14" t="s">
        <v>140</v>
      </c>
      <c r="BE567" s="151">
        <f t="shared" si="244"/>
        <v>0</v>
      </c>
      <c r="BF567" s="151">
        <f t="shared" si="245"/>
        <v>0</v>
      </c>
      <c r="BG567" s="151">
        <f t="shared" si="246"/>
        <v>0</v>
      </c>
      <c r="BH567" s="151">
        <f t="shared" si="247"/>
        <v>0</v>
      </c>
      <c r="BI567" s="151">
        <f t="shared" si="248"/>
        <v>0</v>
      </c>
      <c r="BJ567" s="14" t="s">
        <v>147</v>
      </c>
      <c r="BK567" s="151">
        <f t="shared" si="249"/>
        <v>0</v>
      </c>
      <c r="BL567" s="14" t="s">
        <v>633</v>
      </c>
      <c r="BM567" s="150" t="s">
        <v>1228</v>
      </c>
    </row>
    <row r="568" spans="1:65" s="2" customFormat="1" ht="76.349999999999994" customHeight="1" x14ac:dyDescent="0.2">
      <c r="A568" s="29"/>
      <c r="B568" s="142"/>
      <c r="C568" s="178" t="s">
        <v>1837</v>
      </c>
      <c r="D568" s="178" t="s">
        <v>268</v>
      </c>
      <c r="E568" s="179" t="s">
        <v>1838</v>
      </c>
      <c r="F568" s="180" t="s">
        <v>2118</v>
      </c>
      <c r="G568" s="181" t="s">
        <v>145</v>
      </c>
      <c r="H568" s="182">
        <v>3</v>
      </c>
      <c r="I568" s="152"/>
      <c r="J568" s="153">
        <f t="shared" si="240"/>
        <v>0</v>
      </c>
      <c r="K568" s="154"/>
      <c r="L568" s="155"/>
      <c r="M568" s="156" t="s">
        <v>1</v>
      </c>
      <c r="N568" s="157" t="s">
        <v>40</v>
      </c>
      <c r="O568" s="55"/>
      <c r="P568" s="148">
        <f t="shared" si="241"/>
        <v>0</v>
      </c>
      <c r="Q568" s="148">
        <v>1.47E-3</v>
      </c>
      <c r="R568" s="148">
        <f t="shared" si="242"/>
        <v>4.4099999999999999E-3</v>
      </c>
      <c r="S568" s="148">
        <v>0</v>
      </c>
      <c r="T568" s="149">
        <f t="shared" si="243"/>
        <v>0</v>
      </c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R568" s="150" t="s">
        <v>633</v>
      </c>
      <c r="AT568" s="150" t="s">
        <v>268</v>
      </c>
      <c r="AU568" s="150" t="s">
        <v>147</v>
      </c>
      <c r="AY568" s="14" t="s">
        <v>140</v>
      </c>
      <c r="BE568" s="151">
        <f t="shared" si="244"/>
        <v>0</v>
      </c>
      <c r="BF568" s="151">
        <f t="shared" si="245"/>
        <v>0</v>
      </c>
      <c r="BG568" s="151">
        <f t="shared" si="246"/>
        <v>0</v>
      </c>
      <c r="BH568" s="151">
        <f t="shared" si="247"/>
        <v>0</v>
      </c>
      <c r="BI568" s="151">
        <f t="shared" si="248"/>
        <v>0</v>
      </c>
      <c r="BJ568" s="14" t="s">
        <v>147</v>
      </c>
      <c r="BK568" s="151">
        <f t="shared" si="249"/>
        <v>0</v>
      </c>
      <c r="BL568" s="14" t="s">
        <v>633</v>
      </c>
      <c r="BM568" s="150" t="s">
        <v>1839</v>
      </c>
    </row>
    <row r="569" spans="1:65" s="2" customFormat="1" ht="24.2" customHeight="1" x14ac:dyDescent="0.2">
      <c r="A569" s="29"/>
      <c r="B569" s="142"/>
      <c r="C569" s="173" t="s">
        <v>1840</v>
      </c>
      <c r="D569" s="173" t="s">
        <v>143</v>
      </c>
      <c r="E569" s="174" t="s">
        <v>1230</v>
      </c>
      <c r="F569" s="175" t="s">
        <v>1231</v>
      </c>
      <c r="G569" s="176" t="s">
        <v>145</v>
      </c>
      <c r="H569" s="177">
        <v>20</v>
      </c>
      <c r="I569" s="143"/>
      <c r="J569" s="144">
        <f t="shared" si="240"/>
        <v>0</v>
      </c>
      <c r="K569" s="145"/>
      <c r="L569" s="30"/>
      <c r="M569" s="146" t="s">
        <v>1</v>
      </c>
      <c r="N569" s="147" t="s">
        <v>40</v>
      </c>
      <c r="O569" s="55"/>
      <c r="P569" s="148">
        <f t="shared" si="241"/>
        <v>0</v>
      </c>
      <c r="Q569" s="148">
        <v>0</v>
      </c>
      <c r="R569" s="148">
        <f t="shared" si="242"/>
        <v>0</v>
      </c>
      <c r="S569" s="148">
        <v>0</v>
      </c>
      <c r="T569" s="149">
        <f t="shared" si="243"/>
        <v>0</v>
      </c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R569" s="150" t="s">
        <v>393</v>
      </c>
      <c r="AT569" s="150" t="s">
        <v>143</v>
      </c>
      <c r="AU569" s="150" t="s">
        <v>147</v>
      </c>
      <c r="AY569" s="14" t="s">
        <v>140</v>
      </c>
      <c r="BE569" s="151">
        <f t="shared" si="244"/>
        <v>0</v>
      </c>
      <c r="BF569" s="151">
        <f t="shared" si="245"/>
        <v>0</v>
      </c>
      <c r="BG569" s="151">
        <f t="shared" si="246"/>
        <v>0</v>
      </c>
      <c r="BH569" s="151">
        <f t="shared" si="247"/>
        <v>0</v>
      </c>
      <c r="BI569" s="151">
        <f t="shared" si="248"/>
        <v>0</v>
      </c>
      <c r="BJ569" s="14" t="s">
        <v>147</v>
      </c>
      <c r="BK569" s="151">
        <f t="shared" si="249"/>
        <v>0</v>
      </c>
      <c r="BL569" s="14" t="s">
        <v>393</v>
      </c>
      <c r="BM569" s="150" t="s">
        <v>1232</v>
      </c>
    </row>
    <row r="570" spans="1:65" s="2" customFormat="1" ht="29.25" customHeight="1" x14ac:dyDescent="0.2">
      <c r="A570" s="29"/>
      <c r="B570" s="142"/>
      <c r="C570" s="173" t="s">
        <v>1841</v>
      </c>
      <c r="D570" s="173" t="s">
        <v>143</v>
      </c>
      <c r="E570" s="174" t="s">
        <v>1234</v>
      </c>
      <c r="F570" s="175" t="s">
        <v>1235</v>
      </c>
      <c r="G570" s="176" t="s">
        <v>163</v>
      </c>
      <c r="H570" s="177">
        <v>485</v>
      </c>
      <c r="I570" s="143"/>
      <c r="J570" s="144">
        <f t="shared" si="240"/>
        <v>0</v>
      </c>
      <c r="K570" s="145"/>
      <c r="L570" s="30"/>
      <c r="M570" s="146" t="s">
        <v>1</v>
      </c>
      <c r="N570" s="147" t="s">
        <v>40</v>
      </c>
      <c r="O570" s="55"/>
      <c r="P570" s="148">
        <f t="shared" si="241"/>
        <v>0</v>
      </c>
      <c r="Q570" s="148">
        <v>0</v>
      </c>
      <c r="R570" s="148">
        <f t="shared" si="242"/>
        <v>0</v>
      </c>
      <c r="S570" s="148">
        <v>0</v>
      </c>
      <c r="T570" s="149">
        <f t="shared" si="243"/>
        <v>0</v>
      </c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R570" s="150" t="s">
        <v>393</v>
      </c>
      <c r="AT570" s="150" t="s">
        <v>143</v>
      </c>
      <c r="AU570" s="150" t="s">
        <v>147</v>
      </c>
      <c r="AY570" s="14" t="s">
        <v>140</v>
      </c>
      <c r="BE570" s="151">
        <f t="shared" si="244"/>
        <v>0</v>
      </c>
      <c r="BF570" s="151">
        <f t="shared" si="245"/>
        <v>0</v>
      </c>
      <c r="BG570" s="151">
        <f t="shared" si="246"/>
        <v>0</v>
      </c>
      <c r="BH570" s="151">
        <f t="shared" si="247"/>
        <v>0</v>
      </c>
      <c r="BI570" s="151">
        <f t="shared" si="248"/>
        <v>0</v>
      </c>
      <c r="BJ570" s="14" t="s">
        <v>147</v>
      </c>
      <c r="BK570" s="151">
        <f t="shared" si="249"/>
        <v>0</v>
      </c>
      <c r="BL570" s="14" t="s">
        <v>393</v>
      </c>
      <c r="BM570" s="150" t="s">
        <v>1236</v>
      </c>
    </row>
    <row r="571" spans="1:65" s="2" customFormat="1" ht="14.45" customHeight="1" x14ac:dyDescent="0.2">
      <c r="A571" s="29"/>
      <c r="B571" s="142"/>
      <c r="C571" s="178" t="s">
        <v>1842</v>
      </c>
      <c r="D571" s="178" t="s">
        <v>268</v>
      </c>
      <c r="E571" s="179" t="s">
        <v>1238</v>
      </c>
      <c r="F571" s="180" t="s">
        <v>1239</v>
      </c>
      <c r="G571" s="181" t="s">
        <v>163</v>
      </c>
      <c r="H571" s="182">
        <v>257</v>
      </c>
      <c r="I571" s="152"/>
      <c r="J571" s="153">
        <f t="shared" si="240"/>
        <v>0</v>
      </c>
      <c r="K571" s="154"/>
      <c r="L571" s="155"/>
      <c r="M571" s="156" t="s">
        <v>1</v>
      </c>
      <c r="N571" s="157" t="s">
        <v>40</v>
      </c>
      <c r="O571" s="55"/>
      <c r="P571" s="148">
        <f t="shared" si="241"/>
        <v>0</v>
      </c>
      <c r="Q571" s="148">
        <v>1.3999999999999999E-4</v>
      </c>
      <c r="R571" s="148">
        <f t="shared" si="242"/>
        <v>3.5979999999999998E-2</v>
      </c>
      <c r="S571" s="148">
        <v>0</v>
      </c>
      <c r="T571" s="149">
        <f t="shared" si="243"/>
        <v>0</v>
      </c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R571" s="150" t="s">
        <v>633</v>
      </c>
      <c r="AT571" s="150" t="s">
        <v>268</v>
      </c>
      <c r="AU571" s="150" t="s">
        <v>147</v>
      </c>
      <c r="AY571" s="14" t="s">
        <v>140</v>
      </c>
      <c r="BE571" s="151">
        <f t="shared" si="244"/>
        <v>0</v>
      </c>
      <c r="BF571" s="151">
        <f t="shared" si="245"/>
        <v>0</v>
      </c>
      <c r="BG571" s="151">
        <f t="shared" si="246"/>
        <v>0</v>
      </c>
      <c r="BH571" s="151">
        <f t="shared" si="247"/>
        <v>0</v>
      </c>
      <c r="BI571" s="151">
        <f t="shared" si="248"/>
        <v>0</v>
      </c>
      <c r="BJ571" s="14" t="s">
        <v>147</v>
      </c>
      <c r="BK571" s="151">
        <f t="shared" si="249"/>
        <v>0</v>
      </c>
      <c r="BL571" s="14" t="s">
        <v>633</v>
      </c>
      <c r="BM571" s="150" t="s">
        <v>1240</v>
      </c>
    </row>
    <row r="572" spans="1:65" s="2" customFormat="1" ht="14.45" customHeight="1" x14ac:dyDescent="0.2">
      <c r="A572" s="29"/>
      <c r="B572" s="142"/>
      <c r="C572" s="178" t="s">
        <v>1843</v>
      </c>
      <c r="D572" s="178" t="s">
        <v>268</v>
      </c>
      <c r="E572" s="179" t="s">
        <v>1242</v>
      </c>
      <c r="F572" s="180" t="s">
        <v>1243</v>
      </c>
      <c r="G572" s="181" t="s">
        <v>163</v>
      </c>
      <c r="H572" s="182">
        <v>228</v>
      </c>
      <c r="I572" s="152"/>
      <c r="J572" s="153">
        <f t="shared" si="240"/>
        <v>0</v>
      </c>
      <c r="K572" s="154"/>
      <c r="L572" s="155"/>
      <c r="M572" s="156" t="s">
        <v>1</v>
      </c>
      <c r="N572" s="157" t="s">
        <v>40</v>
      </c>
      <c r="O572" s="55"/>
      <c r="P572" s="148">
        <f t="shared" si="241"/>
        <v>0</v>
      </c>
      <c r="Q572" s="148">
        <v>1.3999999999999999E-4</v>
      </c>
      <c r="R572" s="148">
        <f t="shared" si="242"/>
        <v>3.1919999999999997E-2</v>
      </c>
      <c r="S572" s="148">
        <v>0</v>
      </c>
      <c r="T572" s="149">
        <f t="shared" si="243"/>
        <v>0</v>
      </c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R572" s="150" t="s">
        <v>633</v>
      </c>
      <c r="AT572" s="150" t="s">
        <v>268</v>
      </c>
      <c r="AU572" s="150" t="s">
        <v>147</v>
      </c>
      <c r="AY572" s="14" t="s">
        <v>140</v>
      </c>
      <c r="BE572" s="151">
        <f t="shared" si="244"/>
        <v>0</v>
      </c>
      <c r="BF572" s="151">
        <f t="shared" si="245"/>
        <v>0</v>
      </c>
      <c r="BG572" s="151">
        <f t="shared" si="246"/>
        <v>0</v>
      </c>
      <c r="BH572" s="151">
        <f t="shared" si="247"/>
        <v>0</v>
      </c>
      <c r="BI572" s="151">
        <f t="shared" si="248"/>
        <v>0</v>
      </c>
      <c r="BJ572" s="14" t="s">
        <v>147</v>
      </c>
      <c r="BK572" s="151">
        <f t="shared" si="249"/>
        <v>0</v>
      </c>
      <c r="BL572" s="14" t="s">
        <v>633</v>
      </c>
      <c r="BM572" s="150" t="s">
        <v>1244</v>
      </c>
    </row>
    <row r="573" spans="1:65" s="2" customFormat="1" ht="28.5" customHeight="1" x14ac:dyDescent="0.2">
      <c r="A573" s="29"/>
      <c r="B573" s="142"/>
      <c r="C573" s="173" t="s">
        <v>1844</v>
      </c>
      <c r="D573" s="173" t="s">
        <v>143</v>
      </c>
      <c r="E573" s="174" t="s">
        <v>1246</v>
      </c>
      <c r="F573" s="175" t="s">
        <v>1247</v>
      </c>
      <c r="G573" s="176" t="s">
        <v>163</v>
      </c>
      <c r="H573" s="177">
        <v>104</v>
      </c>
      <c r="I573" s="143"/>
      <c r="J573" s="144">
        <f t="shared" si="240"/>
        <v>0</v>
      </c>
      <c r="K573" s="145"/>
      <c r="L573" s="30"/>
      <c r="M573" s="146" t="s">
        <v>1</v>
      </c>
      <c r="N573" s="147" t="s">
        <v>40</v>
      </c>
      <c r="O573" s="55"/>
      <c r="P573" s="148">
        <f t="shared" si="241"/>
        <v>0</v>
      </c>
      <c r="Q573" s="148">
        <v>0</v>
      </c>
      <c r="R573" s="148">
        <f t="shared" si="242"/>
        <v>0</v>
      </c>
      <c r="S573" s="148">
        <v>0</v>
      </c>
      <c r="T573" s="149">
        <f t="shared" si="243"/>
        <v>0</v>
      </c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R573" s="150" t="s">
        <v>393</v>
      </c>
      <c r="AT573" s="150" t="s">
        <v>143</v>
      </c>
      <c r="AU573" s="150" t="s">
        <v>147</v>
      </c>
      <c r="AY573" s="14" t="s">
        <v>140</v>
      </c>
      <c r="BE573" s="151">
        <f t="shared" si="244"/>
        <v>0</v>
      </c>
      <c r="BF573" s="151">
        <f t="shared" si="245"/>
        <v>0</v>
      </c>
      <c r="BG573" s="151">
        <f t="shared" si="246"/>
        <v>0</v>
      </c>
      <c r="BH573" s="151">
        <f t="shared" si="247"/>
        <v>0</v>
      </c>
      <c r="BI573" s="151">
        <f t="shared" si="248"/>
        <v>0</v>
      </c>
      <c r="BJ573" s="14" t="s">
        <v>147</v>
      </c>
      <c r="BK573" s="151">
        <f t="shared" si="249"/>
        <v>0</v>
      </c>
      <c r="BL573" s="14" t="s">
        <v>393</v>
      </c>
      <c r="BM573" s="150" t="s">
        <v>1248</v>
      </c>
    </row>
    <row r="574" spans="1:65" s="2" customFormat="1" ht="14.45" customHeight="1" x14ac:dyDescent="0.2">
      <c r="A574" s="29"/>
      <c r="B574" s="142"/>
      <c r="C574" s="178" t="s">
        <v>1845</v>
      </c>
      <c r="D574" s="178" t="s">
        <v>268</v>
      </c>
      <c r="E574" s="179" t="s">
        <v>1250</v>
      </c>
      <c r="F574" s="180" t="s">
        <v>1251</v>
      </c>
      <c r="G574" s="181" t="s">
        <v>163</v>
      </c>
      <c r="H574" s="182">
        <v>104</v>
      </c>
      <c r="I574" s="152"/>
      <c r="J574" s="153">
        <f t="shared" si="240"/>
        <v>0</v>
      </c>
      <c r="K574" s="154"/>
      <c r="L574" s="155"/>
      <c r="M574" s="156" t="s">
        <v>1</v>
      </c>
      <c r="N574" s="157" t="s">
        <v>40</v>
      </c>
      <c r="O574" s="55"/>
      <c r="P574" s="148">
        <f t="shared" si="241"/>
        <v>0</v>
      </c>
      <c r="Q574" s="148">
        <v>2.5000000000000001E-4</v>
      </c>
      <c r="R574" s="148">
        <f t="shared" si="242"/>
        <v>2.6000000000000002E-2</v>
      </c>
      <c r="S574" s="148">
        <v>0</v>
      </c>
      <c r="T574" s="149">
        <f t="shared" si="243"/>
        <v>0</v>
      </c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R574" s="150" t="s">
        <v>633</v>
      </c>
      <c r="AT574" s="150" t="s">
        <v>268</v>
      </c>
      <c r="AU574" s="150" t="s">
        <v>147</v>
      </c>
      <c r="AY574" s="14" t="s">
        <v>140</v>
      </c>
      <c r="BE574" s="151">
        <f t="shared" si="244"/>
        <v>0</v>
      </c>
      <c r="BF574" s="151">
        <f t="shared" si="245"/>
        <v>0</v>
      </c>
      <c r="BG574" s="151">
        <f t="shared" si="246"/>
        <v>0</v>
      </c>
      <c r="BH574" s="151">
        <f t="shared" si="247"/>
        <v>0</v>
      </c>
      <c r="BI574" s="151">
        <f t="shared" si="248"/>
        <v>0</v>
      </c>
      <c r="BJ574" s="14" t="s">
        <v>147</v>
      </c>
      <c r="BK574" s="151">
        <f t="shared" si="249"/>
        <v>0</v>
      </c>
      <c r="BL574" s="14" t="s">
        <v>633</v>
      </c>
      <c r="BM574" s="150" t="s">
        <v>1252</v>
      </c>
    </row>
    <row r="575" spans="1:65" s="2" customFormat="1" ht="27.75" customHeight="1" x14ac:dyDescent="0.2">
      <c r="A575" s="29"/>
      <c r="B575" s="142"/>
      <c r="C575" s="173" t="s">
        <v>1846</v>
      </c>
      <c r="D575" s="173" t="s">
        <v>143</v>
      </c>
      <c r="E575" s="174" t="s">
        <v>1254</v>
      </c>
      <c r="F575" s="175" t="s">
        <v>1255</v>
      </c>
      <c r="G575" s="176" t="s">
        <v>163</v>
      </c>
      <c r="H575" s="177">
        <v>133</v>
      </c>
      <c r="I575" s="143"/>
      <c r="J575" s="144">
        <f t="shared" si="240"/>
        <v>0</v>
      </c>
      <c r="K575" s="145"/>
      <c r="L575" s="30"/>
      <c r="M575" s="146" t="s">
        <v>1</v>
      </c>
      <c r="N575" s="147" t="s">
        <v>40</v>
      </c>
      <c r="O575" s="55"/>
      <c r="P575" s="148">
        <f t="shared" si="241"/>
        <v>0</v>
      </c>
      <c r="Q575" s="148">
        <v>0</v>
      </c>
      <c r="R575" s="148">
        <f t="shared" si="242"/>
        <v>0</v>
      </c>
      <c r="S575" s="148">
        <v>0</v>
      </c>
      <c r="T575" s="149">
        <f t="shared" si="243"/>
        <v>0</v>
      </c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R575" s="150" t="s">
        <v>393</v>
      </c>
      <c r="AT575" s="150" t="s">
        <v>143</v>
      </c>
      <c r="AU575" s="150" t="s">
        <v>147</v>
      </c>
      <c r="AY575" s="14" t="s">
        <v>140</v>
      </c>
      <c r="BE575" s="151">
        <f t="shared" si="244"/>
        <v>0</v>
      </c>
      <c r="BF575" s="151">
        <f t="shared" si="245"/>
        <v>0</v>
      </c>
      <c r="BG575" s="151">
        <f t="shared" si="246"/>
        <v>0</v>
      </c>
      <c r="BH575" s="151">
        <f t="shared" si="247"/>
        <v>0</v>
      </c>
      <c r="BI575" s="151">
        <f t="shared" si="248"/>
        <v>0</v>
      </c>
      <c r="BJ575" s="14" t="s">
        <v>147</v>
      </c>
      <c r="BK575" s="151">
        <f t="shared" si="249"/>
        <v>0</v>
      </c>
      <c r="BL575" s="14" t="s">
        <v>393</v>
      </c>
      <c r="BM575" s="150" t="s">
        <v>1256</v>
      </c>
    </row>
    <row r="576" spans="1:65" s="2" customFormat="1" ht="14.45" customHeight="1" x14ac:dyDescent="0.2">
      <c r="A576" s="29"/>
      <c r="B576" s="142"/>
      <c r="C576" s="178" t="s">
        <v>1847</v>
      </c>
      <c r="D576" s="178" t="s">
        <v>268</v>
      </c>
      <c r="E576" s="179" t="s">
        <v>1258</v>
      </c>
      <c r="F576" s="180" t="s">
        <v>1259</v>
      </c>
      <c r="G576" s="181" t="s">
        <v>163</v>
      </c>
      <c r="H576" s="182">
        <v>133</v>
      </c>
      <c r="I576" s="152"/>
      <c r="J576" s="153">
        <f t="shared" si="240"/>
        <v>0</v>
      </c>
      <c r="K576" s="154"/>
      <c r="L576" s="155"/>
      <c r="M576" s="156" t="s">
        <v>1</v>
      </c>
      <c r="N576" s="157" t="s">
        <v>40</v>
      </c>
      <c r="O576" s="55"/>
      <c r="P576" s="148">
        <f t="shared" si="241"/>
        <v>0</v>
      </c>
      <c r="Q576" s="148">
        <v>1.6000000000000001E-4</v>
      </c>
      <c r="R576" s="148">
        <f t="shared" si="242"/>
        <v>2.128E-2</v>
      </c>
      <c r="S576" s="148">
        <v>0</v>
      </c>
      <c r="T576" s="149">
        <f t="shared" si="243"/>
        <v>0</v>
      </c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R576" s="150" t="s">
        <v>633</v>
      </c>
      <c r="AT576" s="150" t="s">
        <v>268</v>
      </c>
      <c r="AU576" s="150" t="s">
        <v>147</v>
      </c>
      <c r="AY576" s="14" t="s">
        <v>140</v>
      </c>
      <c r="BE576" s="151">
        <f t="shared" si="244"/>
        <v>0</v>
      </c>
      <c r="BF576" s="151">
        <f t="shared" si="245"/>
        <v>0</v>
      </c>
      <c r="BG576" s="151">
        <f t="shared" si="246"/>
        <v>0</v>
      </c>
      <c r="BH576" s="151">
        <f t="shared" si="247"/>
        <v>0</v>
      </c>
      <c r="BI576" s="151">
        <f t="shared" si="248"/>
        <v>0</v>
      </c>
      <c r="BJ576" s="14" t="s">
        <v>147</v>
      </c>
      <c r="BK576" s="151">
        <f t="shared" si="249"/>
        <v>0</v>
      </c>
      <c r="BL576" s="14" t="s">
        <v>633</v>
      </c>
      <c r="BM576" s="150" t="s">
        <v>1260</v>
      </c>
    </row>
    <row r="577" spans="1:65" s="2" customFormat="1" ht="24.2" customHeight="1" x14ac:dyDescent="0.2">
      <c r="A577" s="29"/>
      <c r="B577" s="142"/>
      <c r="C577" s="173" t="s">
        <v>1848</v>
      </c>
      <c r="D577" s="173" t="s">
        <v>143</v>
      </c>
      <c r="E577" s="174" t="s">
        <v>1262</v>
      </c>
      <c r="F577" s="175" t="s">
        <v>1263</v>
      </c>
      <c r="G577" s="176" t="s">
        <v>145</v>
      </c>
      <c r="H577" s="177">
        <v>65</v>
      </c>
      <c r="I577" s="143"/>
      <c r="J577" s="144">
        <f t="shared" si="240"/>
        <v>0</v>
      </c>
      <c r="K577" s="145"/>
      <c r="L577" s="30"/>
      <c r="M577" s="146" t="s">
        <v>1</v>
      </c>
      <c r="N577" s="147" t="s">
        <v>40</v>
      </c>
      <c r="O577" s="55"/>
      <c r="P577" s="148">
        <f t="shared" si="241"/>
        <v>0</v>
      </c>
      <c r="Q577" s="148">
        <v>0</v>
      </c>
      <c r="R577" s="148">
        <f t="shared" si="242"/>
        <v>0</v>
      </c>
      <c r="S577" s="148">
        <v>0</v>
      </c>
      <c r="T577" s="149">
        <f t="shared" si="243"/>
        <v>0</v>
      </c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R577" s="150" t="s">
        <v>146</v>
      </c>
      <c r="AT577" s="150" t="s">
        <v>143</v>
      </c>
      <c r="AU577" s="150" t="s">
        <v>147</v>
      </c>
      <c r="AY577" s="14" t="s">
        <v>140</v>
      </c>
      <c r="BE577" s="151">
        <f t="shared" si="244"/>
        <v>0</v>
      </c>
      <c r="BF577" s="151">
        <f t="shared" si="245"/>
        <v>0</v>
      </c>
      <c r="BG577" s="151">
        <f t="shared" si="246"/>
        <v>0</v>
      </c>
      <c r="BH577" s="151">
        <f t="shared" si="247"/>
        <v>0</v>
      </c>
      <c r="BI577" s="151">
        <f t="shared" si="248"/>
        <v>0</v>
      </c>
      <c r="BJ577" s="14" t="s">
        <v>147</v>
      </c>
      <c r="BK577" s="151">
        <f t="shared" si="249"/>
        <v>0</v>
      </c>
      <c r="BL577" s="14" t="s">
        <v>146</v>
      </c>
      <c r="BM577" s="150" t="s">
        <v>1264</v>
      </c>
    </row>
    <row r="578" spans="1:65" s="2" customFormat="1" ht="24.2" customHeight="1" x14ac:dyDescent="0.2">
      <c r="A578" s="29"/>
      <c r="B578" s="142"/>
      <c r="C578" s="173" t="s">
        <v>1849</v>
      </c>
      <c r="D578" s="173" t="s">
        <v>143</v>
      </c>
      <c r="E578" s="174" t="s">
        <v>1266</v>
      </c>
      <c r="F578" s="175" t="s">
        <v>1267</v>
      </c>
      <c r="G578" s="176" t="s">
        <v>145</v>
      </c>
      <c r="H578" s="177">
        <v>65</v>
      </c>
      <c r="I578" s="143"/>
      <c r="J578" s="144">
        <f t="shared" si="240"/>
        <v>0</v>
      </c>
      <c r="K578" s="145"/>
      <c r="L578" s="30"/>
      <c r="M578" s="146" t="s">
        <v>1</v>
      </c>
      <c r="N578" s="147" t="s">
        <v>40</v>
      </c>
      <c r="O578" s="55"/>
      <c r="P578" s="148">
        <f t="shared" si="241"/>
        <v>0</v>
      </c>
      <c r="Q578" s="148">
        <v>0</v>
      </c>
      <c r="R578" s="148">
        <f t="shared" si="242"/>
        <v>0</v>
      </c>
      <c r="S578" s="148">
        <v>0</v>
      </c>
      <c r="T578" s="149">
        <f t="shared" si="243"/>
        <v>0</v>
      </c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R578" s="150" t="s">
        <v>146</v>
      </c>
      <c r="AT578" s="150" t="s">
        <v>143</v>
      </c>
      <c r="AU578" s="150" t="s">
        <v>147</v>
      </c>
      <c r="AY578" s="14" t="s">
        <v>140</v>
      </c>
      <c r="BE578" s="151">
        <f t="shared" si="244"/>
        <v>0</v>
      </c>
      <c r="BF578" s="151">
        <f t="shared" si="245"/>
        <v>0</v>
      </c>
      <c r="BG578" s="151">
        <f t="shared" si="246"/>
        <v>0</v>
      </c>
      <c r="BH578" s="151">
        <f t="shared" si="247"/>
        <v>0</v>
      </c>
      <c r="BI578" s="151">
        <f t="shared" si="248"/>
        <v>0</v>
      </c>
      <c r="BJ578" s="14" t="s">
        <v>147</v>
      </c>
      <c r="BK578" s="151">
        <f t="shared" si="249"/>
        <v>0</v>
      </c>
      <c r="BL578" s="14" t="s">
        <v>146</v>
      </c>
      <c r="BM578" s="150" t="s">
        <v>1268</v>
      </c>
    </row>
    <row r="579" spans="1:65" s="2" customFormat="1" ht="24.2" customHeight="1" x14ac:dyDescent="0.2">
      <c r="A579" s="29"/>
      <c r="B579" s="142"/>
      <c r="C579" s="173" t="s">
        <v>1850</v>
      </c>
      <c r="D579" s="173" t="s">
        <v>143</v>
      </c>
      <c r="E579" s="174" t="s">
        <v>1270</v>
      </c>
      <c r="F579" s="175" t="s">
        <v>1271</v>
      </c>
      <c r="G579" s="176" t="s">
        <v>145</v>
      </c>
      <c r="H579" s="177">
        <v>40</v>
      </c>
      <c r="I579" s="143"/>
      <c r="J579" s="144">
        <f t="shared" si="240"/>
        <v>0</v>
      </c>
      <c r="K579" s="145"/>
      <c r="L579" s="30"/>
      <c r="M579" s="146" t="s">
        <v>1</v>
      </c>
      <c r="N579" s="147" t="s">
        <v>40</v>
      </c>
      <c r="O579" s="55"/>
      <c r="P579" s="148">
        <f t="shared" si="241"/>
        <v>0</v>
      </c>
      <c r="Q579" s="148">
        <v>0</v>
      </c>
      <c r="R579" s="148">
        <f t="shared" si="242"/>
        <v>0</v>
      </c>
      <c r="S579" s="148">
        <v>0</v>
      </c>
      <c r="T579" s="149">
        <f t="shared" si="243"/>
        <v>0</v>
      </c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R579" s="150" t="s">
        <v>146</v>
      </c>
      <c r="AT579" s="150" t="s">
        <v>143</v>
      </c>
      <c r="AU579" s="150" t="s">
        <v>147</v>
      </c>
      <c r="AY579" s="14" t="s">
        <v>140</v>
      </c>
      <c r="BE579" s="151">
        <f t="shared" si="244"/>
        <v>0</v>
      </c>
      <c r="BF579" s="151">
        <f t="shared" si="245"/>
        <v>0</v>
      </c>
      <c r="BG579" s="151">
        <f t="shared" si="246"/>
        <v>0</v>
      </c>
      <c r="BH579" s="151">
        <f t="shared" si="247"/>
        <v>0</v>
      </c>
      <c r="BI579" s="151">
        <f t="shared" si="248"/>
        <v>0</v>
      </c>
      <c r="BJ579" s="14" t="s">
        <v>147</v>
      </c>
      <c r="BK579" s="151">
        <f t="shared" si="249"/>
        <v>0</v>
      </c>
      <c r="BL579" s="14" t="s">
        <v>146</v>
      </c>
      <c r="BM579" s="150" t="s">
        <v>1272</v>
      </c>
    </row>
    <row r="580" spans="1:65" s="2" customFormat="1" ht="24.2" customHeight="1" x14ac:dyDescent="0.2">
      <c r="A580" s="29"/>
      <c r="B580" s="142"/>
      <c r="C580" s="173" t="s">
        <v>1851</v>
      </c>
      <c r="D580" s="173" t="s">
        <v>143</v>
      </c>
      <c r="E580" s="174" t="s">
        <v>1852</v>
      </c>
      <c r="F580" s="175" t="s">
        <v>1853</v>
      </c>
      <c r="G580" s="176" t="s">
        <v>145</v>
      </c>
      <c r="H580" s="177">
        <v>7</v>
      </c>
      <c r="I580" s="143"/>
      <c r="J580" s="144">
        <f t="shared" si="240"/>
        <v>0</v>
      </c>
      <c r="K580" s="145"/>
      <c r="L580" s="30"/>
      <c r="M580" s="146" t="s">
        <v>1</v>
      </c>
      <c r="N580" s="147" t="s">
        <v>40</v>
      </c>
      <c r="O580" s="55"/>
      <c r="P580" s="148">
        <f t="shared" si="241"/>
        <v>0</v>
      </c>
      <c r="Q580" s="148">
        <v>0</v>
      </c>
      <c r="R580" s="148">
        <f t="shared" si="242"/>
        <v>0</v>
      </c>
      <c r="S580" s="148">
        <v>0</v>
      </c>
      <c r="T580" s="149">
        <f t="shared" si="243"/>
        <v>0</v>
      </c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R580" s="150" t="s">
        <v>146</v>
      </c>
      <c r="AT580" s="150" t="s">
        <v>143</v>
      </c>
      <c r="AU580" s="150" t="s">
        <v>147</v>
      </c>
      <c r="AY580" s="14" t="s">
        <v>140</v>
      </c>
      <c r="BE580" s="151">
        <f t="shared" si="244"/>
        <v>0</v>
      </c>
      <c r="BF580" s="151">
        <f t="shared" si="245"/>
        <v>0</v>
      </c>
      <c r="BG580" s="151">
        <f t="shared" si="246"/>
        <v>0</v>
      </c>
      <c r="BH580" s="151">
        <f t="shared" si="247"/>
        <v>0</v>
      </c>
      <c r="BI580" s="151">
        <f t="shared" si="248"/>
        <v>0</v>
      </c>
      <c r="BJ580" s="14" t="s">
        <v>147</v>
      </c>
      <c r="BK580" s="151">
        <f t="shared" si="249"/>
        <v>0</v>
      </c>
      <c r="BL580" s="14" t="s">
        <v>146</v>
      </c>
      <c r="BM580" s="150" t="s">
        <v>1854</v>
      </c>
    </row>
    <row r="581" spans="1:65" s="2" customFormat="1" ht="14.45" customHeight="1" x14ac:dyDescent="0.2">
      <c r="A581" s="29"/>
      <c r="B581" s="142"/>
      <c r="C581" s="173" t="s">
        <v>1855</v>
      </c>
      <c r="D581" s="173" t="s">
        <v>143</v>
      </c>
      <c r="E581" s="174" t="s">
        <v>1856</v>
      </c>
      <c r="F581" s="175" t="s">
        <v>1857</v>
      </c>
      <c r="G581" s="176" t="s">
        <v>145</v>
      </c>
      <c r="H581" s="177">
        <v>1</v>
      </c>
      <c r="I581" s="143"/>
      <c r="J581" s="144">
        <f t="shared" si="240"/>
        <v>0</v>
      </c>
      <c r="K581" s="145"/>
      <c r="L581" s="30"/>
      <c r="M581" s="146" t="s">
        <v>1</v>
      </c>
      <c r="N581" s="147" t="s">
        <v>40</v>
      </c>
      <c r="O581" s="55"/>
      <c r="P581" s="148">
        <f t="shared" si="241"/>
        <v>0</v>
      </c>
      <c r="Q581" s="148">
        <v>0</v>
      </c>
      <c r="R581" s="148">
        <f t="shared" si="242"/>
        <v>0</v>
      </c>
      <c r="S581" s="148">
        <v>0</v>
      </c>
      <c r="T581" s="149">
        <f t="shared" si="243"/>
        <v>0</v>
      </c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R581" s="150" t="s">
        <v>146</v>
      </c>
      <c r="AT581" s="150" t="s">
        <v>143</v>
      </c>
      <c r="AU581" s="150" t="s">
        <v>147</v>
      </c>
      <c r="AY581" s="14" t="s">
        <v>140</v>
      </c>
      <c r="BE581" s="151">
        <f t="shared" si="244"/>
        <v>0</v>
      </c>
      <c r="BF581" s="151">
        <f t="shared" si="245"/>
        <v>0</v>
      </c>
      <c r="BG581" s="151">
        <f t="shared" si="246"/>
        <v>0</v>
      </c>
      <c r="BH581" s="151">
        <f t="shared" si="247"/>
        <v>0</v>
      </c>
      <c r="BI581" s="151">
        <f t="shared" si="248"/>
        <v>0</v>
      </c>
      <c r="BJ581" s="14" t="s">
        <v>147</v>
      </c>
      <c r="BK581" s="151">
        <f t="shared" si="249"/>
        <v>0</v>
      </c>
      <c r="BL581" s="14" t="s">
        <v>146</v>
      </c>
      <c r="BM581" s="150" t="s">
        <v>1858</v>
      </c>
    </row>
    <row r="582" spans="1:65" s="2" customFormat="1" ht="24.2" customHeight="1" x14ac:dyDescent="0.2">
      <c r="A582" s="29"/>
      <c r="B582" s="142"/>
      <c r="C582" s="173" t="s">
        <v>1859</v>
      </c>
      <c r="D582" s="173" t="s">
        <v>143</v>
      </c>
      <c r="E582" s="174" t="s">
        <v>1860</v>
      </c>
      <c r="F582" s="175" t="s">
        <v>1861</v>
      </c>
      <c r="G582" s="176" t="s">
        <v>145</v>
      </c>
      <c r="H582" s="177">
        <v>6</v>
      </c>
      <c r="I582" s="143"/>
      <c r="J582" s="144">
        <f t="shared" si="240"/>
        <v>0</v>
      </c>
      <c r="K582" s="145"/>
      <c r="L582" s="30"/>
      <c r="M582" s="146" t="s">
        <v>1</v>
      </c>
      <c r="N582" s="147" t="s">
        <v>40</v>
      </c>
      <c r="O582" s="55"/>
      <c r="P582" s="148">
        <f t="shared" si="241"/>
        <v>0</v>
      </c>
      <c r="Q582" s="148">
        <v>0</v>
      </c>
      <c r="R582" s="148">
        <f t="shared" si="242"/>
        <v>0</v>
      </c>
      <c r="S582" s="148">
        <v>0</v>
      </c>
      <c r="T582" s="149">
        <f t="shared" si="243"/>
        <v>0</v>
      </c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R582" s="150" t="s">
        <v>146</v>
      </c>
      <c r="AT582" s="150" t="s">
        <v>143</v>
      </c>
      <c r="AU582" s="150" t="s">
        <v>147</v>
      </c>
      <c r="AY582" s="14" t="s">
        <v>140</v>
      </c>
      <c r="BE582" s="151">
        <f t="shared" si="244"/>
        <v>0</v>
      </c>
      <c r="BF582" s="151">
        <f t="shared" si="245"/>
        <v>0</v>
      </c>
      <c r="BG582" s="151">
        <f t="shared" si="246"/>
        <v>0</v>
      </c>
      <c r="BH582" s="151">
        <f t="shared" si="247"/>
        <v>0</v>
      </c>
      <c r="BI582" s="151">
        <f t="shared" si="248"/>
        <v>0</v>
      </c>
      <c r="BJ582" s="14" t="s">
        <v>147</v>
      </c>
      <c r="BK582" s="151">
        <f t="shared" si="249"/>
        <v>0</v>
      </c>
      <c r="BL582" s="14" t="s">
        <v>146</v>
      </c>
      <c r="BM582" s="150" t="s">
        <v>1862</v>
      </c>
    </row>
    <row r="583" spans="1:65" s="2" customFormat="1" ht="14.45" customHeight="1" x14ac:dyDescent="0.2">
      <c r="A583" s="29"/>
      <c r="B583" s="142"/>
      <c r="C583" s="173" t="s">
        <v>1863</v>
      </c>
      <c r="D583" s="173" t="s">
        <v>143</v>
      </c>
      <c r="E583" s="174" t="s">
        <v>1864</v>
      </c>
      <c r="F583" s="175" t="s">
        <v>1865</v>
      </c>
      <c r="G583" s="176" t="s">
        <v>145</v>
      </c>
      <c r="H583" s="177">
        <v>1</v>
      </c>
      <c r="I583" s="143"/>
      <c r="J583" s="144">
        <f t="shared" si="240"/>
        <v>0</v>
      </c>
      <c r="K583" s="145"/>
      <c r="L583" s="30"/>
      <c r="M583" s="146" t="s">
        <v>1</v>
      </c>
      <c r="N583" s="147" t="s">
        <v>40</v>
      </c>
      <c r="O583" s="55"/>
      <c r="P583" s="148">
        <f t="shared" si="241"/>
        <v>0</v>
      </c>
      <c r="Q583" s="148">
        <v>0</v>
      </c>
      <c r="R583" s="148">
        <f t="shared" si="242"/>
        <v>0</v>
      </c>
      <c r="S583" s="148">
        <v>0</v>
      </c>
      <c r="T583" s="149">
        <f t="shared" si="243"/>
        <v>0</v>
      </c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R583" s="150" t="s">
        <v>146</v>
      </c>
      <c r="AT583" s="150" t="s">
        <v>143</v>
      </c>
      <c r="AU583" s="150" t="s">
        <v>147</v>
      </c>
      <c r="AY583" s="14" t="s">
        <v>140</v>
      </c>
      <c r="BE583" s="151">
        <f t="shared" si="244"/>
        <v>0</v>
      </c>
      <c r="BF583" s="151">
        <f t="shared" si="245"/>
        <v>0</v>
      </c>
      <c r="BG583" s="151">
        <f t="shared" si="246"/>
        <v>0</v>
      </c>
      <c r="BH583" s="151">
        <f t="shared" si="247"/>
        <v>0</v>
      </c>
      <c r="BI583" s="151">
        <f t="shared" si="248"/>
        <v>0</v>
      </c>
      <c r="BJ583" s="14" t="s">
        <v>147</v>
      </c>
      <c r="BK583" s="151">
        <f t="shared" si="249"/>
        <v>0</v>
      </c>
      <c r="BL583" s="14" t="s">
        <v>146</v>
      </c>
      <c r="BM583" s="150" t="s">
        <v>1866</v>
      </c>
    </row>
    <row r="584" spans="1:65" s="2" customFormat="1" ht="24.2" customHeight="1" x14ac:dyDescent="0.2">
      <c r="A584" s="29"/>
      <c r="B584" s="142"/>
      <c r="C584" s="173" t="s">
        <v>1867</v>
      </c>
      <c r="D584" s="173" t="s">
        <v>143</v>
      </c>
      <c r="E584" s="174" t="s">
        <v>1868</v>
      </c>
      <c r="F584" s="175" t="s">
        <v>1869</v>
      </c>
      <c r="G584" s="176" t="s">
        <v>145</v>
      </c>
      <c r="H584" s="177">
        <v>18</v>
      </c>
      <c r="I584" s="143"/>
      <c r="J584" s="144">
        <f t="shared" si="240"/>
        <v>0</v>
      </c>
      <c r="K584" s="145"/>
      <c r="L584" s="30"/>
      <c r="M584" s="146" t="s">
        <v>1</v>
      </c>
      <c r="N584" s="147" t="s">
        <v>40</v>
      </c>
      <c r="O584" s="55"/>
      <c r="P584" s="148">
        <f t="shared" si="241"/>
        <v>0</v>
      </c>
      <c r="Q584" s="148">
        <v>0</v>
      </c>
      <c r="R584" s="148">
        <f t="shared" si="242"/>
        <v>0</v>
      </c>
      <c r="S584" s="148">
        <v>0</v>
      </c>
      <c r="T584" s="149">
        <f t="shared" si="243"/>
        <v>0</v>
      </c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R584" s="150" t="s">
        <v>146</v>
      </c>
      <c r="AT584" s="150" t="s">
        <v>143</v>
      </c>
      <c r="AU584" s="150" t="s">
        <v>147</v>
      </c>
      <c r="AY584" s="14" t="s">
        <v>140</v>
      </c>
      <c r="BE584" s="151">
        <f t="shared" si="244"/>
        <v>0</v>
      </c>
      <c r="BF584" s="151">
        <f t="shared" si="245"/>
        <v>0</v>
      </c>
      <c r="BG584" s="151">
        <f t="shared" si="246"/>
        <v>0</v>
      </c>
      <c r="BH584" s="151">
        <f t="shared" si="247"/>
        <v>0</v>
      </c>
      <c r="BI584" s="151">
        <f t="shared" si="248"/>
        <v>0</v>
      </c>
      <c r="BJ584" s="14" t="s">
        <v>147</v>
      </c>
      <c r="BK584" s="151">
        <f t="shared" si="249"/>
        <v>0</v>
      </c>
      <c r="BL584" s="14" t="s">
        <v>146</v>
      </c>
      <c r="BM584" s="150" t="s">
        <v>1870</v>
      </c>
    </row>
    <row r="585" spans="1:65" s="2" customFormat="1" ht="14.45" customHeight="1" x14ac:dyDescent="0.2">
      <c r="A585" s="29"/>
      <c r="B585" s="142"/>
      <c r="C585" s="173" t="s">
        <v>1871</v>
      </c>
      <c r="D585" s="173" t="s">
        <v>143</v>
      </c>
      <c r="E585" s="174" t="s">
        <v>1277</v>
      </c>
      <c r="F585" s="175" t="s">
        <v>1278</v>
      </c>
      <c r="G585" s="176" t="s">
        <v>1036</v>
      </c>
      <c r="H585" s="177">
        <v>1</v>
      </c>
      <c r="I585" s="143"/>
      <c r="J585" s="144">
        <f t="shared" si="240"/>
        <v>0</v>
      </c>
      <c r="K585" s="145"/>
      <c r="L585" s="30"/>
      <c r="M585" s="146" t="s">
        <v>1</v>
      </c>
      <c r="N585" s="147" t="s">
        <v>40</v>
      </c>
      <c r="O585" s="55"/>
      <c r="P585" s="148">
        <f t="shared" si="241"/>
        <v>0</v>
      </c>
      <c r="Q585" s="148">
        <v>0</v>
      </c>
      <c r="R585" s="148">
        <f t="shared" si="242"/>
        <v>0</v>
      </c>
      <c r="S585" s="148">
        <v>0</v>
      </c>
      <c r="T585" s="149">
        <f t="shared" si="243"/>
        <v>0</v>
      </c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R585" s="150" t="s">
        <v>146</v>
      </c>
      <c r="AT585" s="150" t="s">
        <v>143</v>
      </c>
      <c r="AU585" s="150" t="s">
        <v>147</v>
      </c>
      <c r="AY585" s="14" t="s">
        <v>140</v>
      </c>
      <c r="BE585" s="151">
        <f t="shared" si="244"/>
        <v>0</v>
      </c>
      <c r="BF585" s="151">
        <f t="shared" si="245"/>
        <v>0</v>
      </c>
      <c r="BG585" s="151">
        <f t="shared" si="246"/>
        <v>0</v>
      </c>
      <c r="BH585" s="151">
        <f t="shared" si="247"/>
        <v>0</v>
      </c>
      <c r="BI585" s="151">
        <f t="shared" si="248"/>
        <v>0</v>
      </c>
      <c r="BJ585" s="14" t="s">
        <v>147</v>
      </c>
      <c r="BK585" s="151">
        <f t="shared" si="249"/>
        <v>0</v>
      </c>
      <c r="BL585" s="14" t="s">
        <v>146</v>
      </c>
      <c r="BM585" s="150" t="s">
        <v>1279</v>
      </c>
    </row>
    <row r="586" spans="1:65" s="2" customFormat="1" ht="24.2" customHeight="1" x14ac:dyDescent="0.2">
      <c r="A586" s="29"/>
      <c r="B586" s="142"/>
      <c r="C586" s="173" t="s">
        <v>1872</v>
      </c>
      <c r="D586" s="173" t="s">
        <v>143</v>
      </c>
      <c r="E586" s="174" t="s">
        <v>1281</v>
      </c>
      <c r="F586" s="175" t="s">
        <v>1282</v>
      </c>
      <c r="G586" s="176" t="s">
        <v>743</v>
      </c>
      <c r="H586" s="177">
        <v>50</v>
      </c>
      <c r="I586" s="143"/>
      <c r="J586" s="144">
        <f t="shared" si="240"/>
        <v>0</v>
      </c>
      <c r="K586" s="145"/>
      <c r="L586" s="30"/>
      <c r="M586" s="146" t="s">
        <v>1</v>
      </c>
      <c r="N586" s="147" t="s">
        <v>40</v>
      </c>
      <c r="O586" s="55"/>
      <c r="P586" s="148">
        <f t="shared" si="241"/>
        <v>0</v>
      </c>
      <c r="Q586" s="148">
        <v>0</v>
      </c>
      <c r="R586" s="148">
        <f t="shared" si="242"/>
        <v>0</v>
      </c>
      <c r="S586" s="148">
        <v>5.0000000000000002E-5</v>
      </c>
      <c r="T586" s="149">
        <f t="shared" si="243"/>
        <v>2.5000000000000001E-3</v>
      </c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R586" s="150" t="s">
        <v>393</v>
      </c>
      <c r="AT586" s="150" t="s">
        <v>143</v>
      </c>
      <c r="AU586" s="150" t="s">
        <v>147</v>
      </c>
      <c r="AY586" s="14" t="s">
        <v>140</v>
      </c>
      <c r="BE586" s="151">
        <f t="shared" si="244"/>
        <v>0</v>
      </c>
      <c r="BF586" s="151">
        <f t="shared" si="245"/>
        <v>0</v>
      </c>
      <c r="BG586" s="151">
        <f t="shared" si="246"/>
        <v>0</v>
      </c>
      <c r="BH586" s="151">
        <f t="shared" si="247"/>
        <v>0</v>
      </c>
      <c r="BI586" s="151">
        <f t="shared" si="248"/>
        <v>0</v>
      </c>
      <c r="BJ586" s="14" t="s">
        <v>147</v>
      </c>
      <c r="BK586" s="151">
        <f t="shared" si="249"/>
        <v>0</v>
      </c>
      <c r="BL586" s="14" t="s">
        <v>393</v>
      </c>
      <c r="BM586" s="150" t="s">
        <v>1283</v>
      </c>
    </row>
    <row r="587" spans="1:65" s="2" customFormat="1" ht="24.2" customHeight="1" x14ac:dyDescent="0.2">
      <c r="A587" s="29"/>
      <c r="B587" s="142"/>
      <c r="C587" s="173" t="s">
        <v>1873</v>
      </c>
      <c r="D587" s="173" t="s">
        <v>143</v>
      </c>
      <c r="E587" s="174" t="s">
        <v>1285</v>
      </c>
      <c r="F587" s="175" t="s">
        <v>1286</v>
      </c>
      <c r="G587" s="176" t="s">
        <v>1036</v>
      </c>
      <c r="H587" s="177">
        <v>1</v>
      </c>
      <c r="I587" s="143"/>
      <c r="J587" s="144">
        <f t="shared" si="240"/>
        <v>0</v>
      </c>
      <c r="K587" s="145"/>
      <c r="L587" s="30"/>
      <c r="M587" s="146" t="s">
        <v>1</v>
      </c>
      <c r="N587" s="147" t="s">
        <v>40</v>
      </c>
      <c r="O587" s="55"/>
      <c r="P587" s="148">
        <f t="shared" si="241"/>
        <v>0</v>
      </c>
      <c r="Q587" s="148">
        <v>0</v>
      </c>
      <c r="R587" s="148">
        <f t="shared" si="242"/>
        <v>0</v>
      </c>
      <c r="S587" s="148">
        <v>0</v>
      </c>
      <c r="T587" s="149">
        <f t="shared" si="243"/>
        <v>0</v>
      </c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R587" s="150" t="s">
        <v>146</v>
      </c>
      <c r="AT587" s="150" t="s">
        <v>143</v>
      </c>
      <c r="AU587" s="150" t="s">
        <v>147</v>
      </c>
      <c r="AY587" s="14" t="s">
        <v>140</v>
      </c>
      <c r="BE587" s="151">
        <f t="shared" si="244"/>
        <v>0</v>
      </c>
      <c r="BF587" s="151">
        <f t="shared" si="245"/>
        <v>0</v>
      </c>
      <c r="BG587" s="151">
        <f t="shared" si="246"/>
        <v>0</v>
      </c>
      <c r="BH587" s="151">
        <f t="shared" si="247"/>
        <v>0</v>
      </c>
      <c r="BI587" s="151">
        <f t="shared" si="248"/>
        <v>0</v>
      </c>
      <c r="BJ587" s="14" t="s">
        <v>147</v>
      </c>
      <c r="BK587" s="151">
        <f t="shared" si="249"/>
        <v>0</v>
      </c>
      <c r="BL587" s="14" t="s">
        <v>146</v>
      </c>
      <c r="BM587" s="150" t="s">
        <v>1287</v>
      </c>
    </row>
    <row r="588" spans="1:65" s="2" customFormat="1" ht="62.65" customHeight="1" x14ac:dyDescent="0.2">
      <c r="A588" s="29"/>
      <c r="B588" s="142"/>
      <c r="C588" s="173" t="s">
        <v>1874</v>
      </c>
      <c r="D588" s="173" t="s">
        <v>143</v>
      </c>
      <c r="E588" s="174" t="s">
        <v>1289</v>
      </c>
      <c r="F588" s="175" t="s">
        <v>1290</v>
      </c>
      <c r="G588" s="176" t="s">
        <v>1036</v>
      </c>
      <c r="H588" s="177">
        <v>1</v>
      </c>
      <c r="I588" s="143"/>
      <c r="J588" s="144">
        <f t="shared" si="240"/>
        <v>0</v>
      </c>
      <c r="K588" s="145"/>
      <c r="L588" s="30"/>
      <c r="M588" s="146" t="s">
        <v>1</v>
      </c>
      <c r="N588" s="147" t="s">
        <v>40</v>
      </c>
      <c r="O588" s="55"/>
      <c r="P588" s="148">
        <f t="shared" si="241"/>
        <v>0</v>
      </c>
      <c r="Q588" s="148">
        <v>0</v>
      </c>
      <c r="R588" s="148">
        <f t="shared" si="242"/>
        <v>0</v>
      </c>
      <c r="S588" s="148">
        <v>0</v>
      </c>
      <c r="T588" s="149">
        <f t="shared" si="243"/>
        <v>0</v>
      </c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R588" s="150" t="s">
        <v>146</v>
      </c>
      <c r="AT588" s="150" t="s">
        <v>143</v>
      </c>
      <c r="AU588" s="150" t="s">
        <v>147</v>
      </c>
      <c r="AY588" s="14" t="s">
        <v>140</v>
      </c>
      <c r="BE588" s="151">
        <f t="shared" si="244"/>
        <v>0</v>
      </c>
      <c r="BF588" s="151">
        <f t="shared" si="245"/>
        <v>0</v>
      </c>
      <c r="BG588" s="151">
        <f t="shared" si="246"/>
        <v>0</v>
      </c>
      <c r="BH588" s="151">
        <f t="shared" si="247"/>
        <v>0</v>
      </c>
      <c r="BI588" s="151">
        <f t="shared" si="248"/>
        <v>0</v>
      </c>
      <c r="BJ588" s="14" t="s">
        <v>147</v>
      </c>
      <c r="BK588" s="151">
        <f t="shared" si="249"/>
        <v>0</v>
      </c>
      <c r="BL588" s="14" t="s">
        <v>146</v>
      </c>
      <c r="BM588" s="150" t="s">
        <v>1291</v>
      </c>
    </row>
    <row r="589" spans="1:65" s="2" customFormat="1" ht="24.2" customHeight="1" x14ac:dyDescent="0.2">
      <c r="A589" s="29"/>
      <c r="B589" s="142"/>
      <c r="C589" s="173" t="s">
        <v>1875</v>
      </c>
      <c r="D589" s="173" t="s">
        <v>143</v>
      </c>
      <c r="E589" s="174" t="s">
        <v>1293</v>
      </c>
      <c r="F589" s="175" t="s">
        <v>1294</v>
      </c>
      <c r="G589" s="176" t="s">
        <v>1036</v>
      </c>
      <c r="H589" s="177">
        <v>1</v>
      </c>
      <c r="I589" s="143"/>
      <c r="J589" s="144">
        <f t="shared" si="240"/>
        <v>0</v>
      </c>
      <c r="K589" s="145"/>
      <c r="L589" s="30"/>
      <c r="M589" s="146" t="s">
        <v>1</v>
      </c>
      <c r="N589" s="147" t="s">
        <v>40</v>
      </c>
      <c r="O589" s="55"/>
      <c r="P589" s="148">
        <f t="shared" si="241"/>
        <v>0</v>
      </c>
      <c r="Q589" s="148">
        <v>0</v>
      </c>
      <c r="R589" s="148">
        <f t="shared" si="242"/>
        <v>0</v>
      </c>
      <c r="S589" s="148">
        <v>0</v>
      </c>
      <c r="T589" s="149">
        <f t="shared" si="243"/>
        <v>0</v>
      </c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R589" s="150" t="s">
        <v>146</v>
      </c>
      <c r="AT589" s="150" t="s">
        <v>143</v>
      </c>
      <c r="AU589" s="150" t="s">
        <v>147</v>
      </c>
      <c r="AY589" s="14" t="s">
        <v>140</v>
      </c>
      <c r="BE589" s="151">
        <f t="shared" si="244"/>
        <v>0</v>
      </c>
      <c r="BF589" s="151">
        <f t="shared" si="245"/>
        <v>0</v>
      </c>
      <c r="BG589" s="151">
        <f t="shared" si="246"/>
        <v>0</v>
      </c>
      <c r="BH589" s="151">
        <f t="shared" si="247"/>
        <v>0</v>
      </c>
      <c r="BI589" s="151">
        <f t="shared" si="248"/>
        <v>0</v>
      </c>
      <c r="BJ589" s="14" t="s">
        <v>147</v>
      </c>
      <c r="BK589" s="151">
        <f t="shared" si="249"/>
        <v>0</v>
      </c>
      <c r="BL589" s="14" t="s">
        <v>146</v>
      </c>
      <c r="BM589" s="150" t="s">
        <v>1295</v>
      </c>
    </row>
    <row r="590" spans="1:65" s="2" customFormat="1" ht="37.9" customHeight="1" x14ac:dyDescent="0.2">
      <c r="A590" s="29"/>
      <c r="B590" s="142"/>
      <c r="C590" s="173" t="s">
        <v>1876</v>
      </c>
      <c r="D590" s="173" t="s">
        <v>143</v>
      </c>
      <c r="E590" s="174" t="s">
        <v>1297</v>
      </c>
      <c r="F590" s="175" t="s">
        <v>1298</v>
      </c>
      <c r="G590" s="176" t="s">
        <v>1036</v>
      </c>
      <c r="H590" s="177">
        <v>1</v>
      </c>
      <c r="I590" s="143"/>
      <c r="J590" s="144">
        <f t="shared" si="240"/>
        <v>0</v>
      </c>
      <c r="K590" s="145"/>
      <c r="L590" s="30"/>
      <c r="M590" s="146" t="s">
        <v>1</v>
      </c>
      <c r="N590" s="147" t="s">
        <v>40</v>
      </c>
      <c r="O590" s="55"/>
      <c r="P590" s="148">
        <f t="shared" si="241"/>
        <v>0</v>
      </c>
      <c r="Q590" s="148">
        <v>0</v>
      </c>
      <c r="R590" s="148">
        <f t="shared" si="242"/>
        <v>0</v>
      </c>
      <c r="S590" s="148">
        <v>0</v>
      </c>
      <c r="T590" s="149">
        <f t="shared" si="243"/>
        <v>0</v>
      </c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R590" s="150" t="s">
        <v>146</v>
      </c>
      <c r="AT590" s="150" t="s">
        <v>143</v>
      </c>
      <c r="AU590" s="150" t="s">
        <v>147</v>
      </c>
      <c r="AY590" s="14" t="s">
        <v>140</v>
      </c>
      <c r="BE590" s="151">
        <f t="shared" si="244"/>
        <v>0</v>
      </c>
      <c r="BF590" s="151">
        <f t="shared" si="245"/>
        <v>0</v>
      </c>
      <c r="BG590" s="151">
        <f t="shared" si="246"/>
        <v>0</v>
      </c>
      <c r="BH590" s="151">
        <f t="shared" si="247"/>
        <v>0</v>
      </c>
      <c r="BI590" s="151">
        <f t="shared" si="248"/>
        <v>0</v>
      </c>
      <c r="BJ590" s="14" t="s">
        <v>147</v>
      </c>
      <c r="BK590" s="151">
        <f t="shared" si="249"/>
        <v>0</v>
      </c>
      <c r="BL590" s="14" t="s">
        <v>146</v>
      </c>
      <c r="BM590" s="150" t="s">
        <v>1299</v>
      </c>
    </row>
    <row r="591" spans="1:65" s="2" customFormat="1" ht="14.45" customHeight="1" x14ac:dyDescent="0.2">
      <c r="A591" s="29"/>
      <c r="B591" s="142"/>
      <c r="C591" s="178" t="s">
        <v>1877</v>
      </c>
      <c r="D591" s="178" t="s">
        <v>268</v>
      </c>
      <c r="E591" s="179" t="s">
        <v>1301</v>
      </c>
      <c r="F591" s="180" t="s">
        <v>1302</v>
      </c>
      <c r="G591" s="181" t="s">
        <v>145</v>
      </c>
      <c r="H591" s="182">
        <v>4</v>
      </c>
      <c r="I591" s="152"/>
      <c r="J591" s="153">
        <f t="shared" si="240"/>
        <v>0</v>
      </c>
      <c r="K591" s="154"/>
      <c r="L591" s="155"/>
      <c r="M591" s="156" t="s">
        <v>1</v>
      </c>
      <c r="N591" s="157" t="s">
        <v>40</v>
      </c>
      <c r="O591" s="55"/>
      <c r="P591" s="148">
        <f t="shared" si="241"/>
        <v>0</v>
      </c>
      <c r="Q591" s="148">
        <v>0</v>
      </c>
      <c r="R591" s="148">
        <f t="shared" si="242"/>
        <v>0</v>
      </c>
      <c r="S591" s="148">
        <v>0</v>
      </c>
      <c r="T591" s="149">
        <f t="shared" si="243"/>
        <v>0</v>
      </c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R591" s="150" t="s">
        <v>169</v>
      </c>
      <c r="AT591" s="150" t="s">
        <v>268</v>
      </c>
      <c r="AU591" s="150" t="s">
        <v>147</v>
      </c>
      <c r="AY591" s="14" t="s">
        <v>140</v>
      </c>
      <c r="BE591" s="151">
        <f t="shared" si="244"/>
        <v>0</v>
      </c>
      <c r="BF591" s="151">
        <f t="shared" si="245"/>
        <v>0</v>
      </c>
      <c r="BG591" s="151">
        <f t="shared" si="246"/>
        <v>0</v>
      </c>
      <c r="BH591" s="151">
        <f t="shared" si="247"/>
        <v>0</v>
      </c>
      <c r="BI591" s="151">
        <f t="shared" si="248"/>
        <v>0</v>
      </c>
      <c r="BJ591" s="14" t="s">
        <v>147</v>
      </c>
      <c r="BK591" s="151">
        <f t="shared" si="249"/>
        <v>0</v>
      </c>
      <c r="BL591" s="14" t="s">
        <v>146</v>
      </c>
      <c r="BM591" s="150" t="s">
        <v>1303</v>
      </c>
    </row>
    <row r="592" spans="1:65" s="12" customFormat="1" ht="25.9" customHeight="1" x14ac:dyDescent="0.2">
      <c r="B592" s="130"/>
      <c r="C592" s="183"/>
      <c r="D592" s="184" t="s">
        <v>73</v>
      </c>
      <c r="E592" s="186" t="s">
        <v>1305</v>
      </c>
      <c r="F592" s="186" t="s">
        <v>1306</v>
      </c>
      <c r="G592" s="183"/>
      <c r="H592" s="183"/>
      <c r="I592" s="133"/>
      <c r="J592" s="118">
        <f>BK592</f>
        <v>0</v>
      </c>
      <c r="L592" s="130"/>
      <c r="M592" s="134"/>
      <c r="N592" s="135"/>
      <c r="O592" s="135"/>
      <c r="P592" s="136">
        <f>SUM(P593:P595)</f>
        <v>0</v>
      </c>
      <c r="Q592" s="135"/>
      <c r="R592" s="136">
        <f>SUM(R593:R595)</f>
        <v>0</v>
      </c>
      <c r="S592" s="135"/>
      <c r="T592" s="137">
        <f>SUM(T593:T595)</f>
        <v>0</v>
      </c>
      <c r="AR592" s="131" t="s">
        <v>160</v>
      </c>
      <c r="AT592" s="138" t="s">
        <v>73</v>
      </c>
      <c r="AU592" s="138" t="s">
        <v>74</v>
      </c>
      <c r="AY592" s="131" t="s">
        <v>140</v>
      </c>
      <c r="BK592" s="139">
        <f>SUM(BK593:BK595)</f>
        <v>0</v>
      </c>
    </row>
    <row r="593" spans="1:65" s="2" customFormat="1" ht="69" customHeight="1" x14ac:dyDescent="0.2">
      <c r="A593" s="29"/>
      <c r="B593" s="142"/>
      <c r="C593" s="173" t="s">
        <v>1878</v>
      </c>
      <c r="D593" s="173" t="s">
        <v>143</v>
      </c>
      <c r="E593" s="174" t="s">
        <v>1308</v>
      </c>
      <c r="F593" s="175" t="s">
        <v>2091</v>
      </c>
      <c r="G593" s="176" t="s">
        <v>145</v>
      </c>
      <c r="H593" s="177">
        <v>1</v>
      </c>
      <c r="I593" s="143"/>
      <c r="J593" s="144">
        <f>ROUND(I593*H593,2)</f>
        <v>0</v>
      </c>
      <c r="K593" s="145"/>
      <c r="L593" s="30"/>
      <c r="M593" s="146" t="s">
        <v>1</v>
      </c>
      <c r="N593" s="147" t="s">
        <v>40</v>
      </c>
      <c r="O593" s="55"/>
      <c r="P593" s="148">
        <f>O593*H593</f>
        <v>0</v>
      </c>
      <c r="Q593" s="148">
        <v>0</v>
      </c>
      <c r="R593" s="148">
        <f>Q593*H593</f>
        <v>0</v>
      </c>
      <c r="S593" s="148">
        <v>0</v>
      </c>
      <c r="T593" s="149">
        <f>S593*H593</f>
        <v>0</v>
      </c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R593" s="150" t="s">
        <v>1309</v>
      </c>
      <c r="AT593" s="150" t="s">
        <v>143</v>
      </c>
      <c r="AU593" s="150" t="s">
        <v>80</v>
      </c>
      <c r="AY593" s="14" t="s">
        <v>140</v>
      </c>
      <c r="BE593" s="151">
        <f>IF(N593="základná",J593,0)</f>
        <v>0</v>
      </c>
      <c r="BF593" s="151">
        <f>IF(N593="znížená",J593,0)</f>
        <v>0</v>
      </c>
      <c r="BG593" s="151">
        <f>IF(N593="zákl. prenesená",J593,0)</f>
        <v>0</v>
      </c>
      <c r="BH593" s="151">
        <f>IF(N593="zníž. prenesená",J593,0)</f>
        <v>0</v>
      </c>
      <c r="BI593" s="151">
        <f>IF(N593="nulová",J593,0)</f>
        <v>0</v>
      </c>
      <c r="BJ593" s="14" t="s">
        <v>147</v>
      </c>
      <c r="BK593" s="151">
        <f>ROUND(I593*H593,2)</f>
        <v>0</v>
      </c>
      <c r="BL593" s="14" t="s">
        <v>1309</v>
      </c>
      <c r="BM593" s="150" t="s">
        <v>1310</v>
      </c>
    </row>
    <row r="594" spans="1:65" s="2" customFormat="1" ht="22.5" customHeight="1" x14ac:dyDescent="0.2">
      <c r="A594" s="29"/>
      <c r="B594" s="142"/>
      <c r="C594" s="173" t="s">
        <v>1879</v>
      </c>
      <c r="D594" s="173" t="s">
        <v>143</v>
      </c>
      <c r="E594" s="174" t="s">
        <v>1314</v>
      </c>
      <c r="F594" s="175" t="s">
        <v>1315</v>
      </c>
      <c r="G594" s="176" t="s">
        <v>145</v>
      </c>
      <c r="H594" s="177">
        <v>1</v>
      </c>
      <c r="I594" s="143"/>
      <c r="J594" s="144">
        <f>ROUND(I594*H594,2)</f>
        <v>0</v>
      </c>
      <c r="K594" s="145"/>
      <c r="L594" s="30"/>
      <c r="M594" s="146" t="s">
        <v>1</v>
      </c>
      <c r="N594" s="147" t="s">
        <v>40</v>
      </c>
      <c r="O594" s="55"/>
      <c r="P594" s="148">
        <f>O594*H594</f>
        <v>0</v>
      </c>
      <c r="Q594" s="148">
        <v>0</v>
      </c>
      <c r="R594" s="148">
        <f>Q594*H594</f>
        <v>0</v>
      </c>
      <c r="S594" s="148">
        <v>0</v>
      </c>
      <c r="T594" s="149">
        <f>S594*H594</f>
        <v>0</v>
      </c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R594" s="150" t="s">
        <v>1309</v>
      </c>
      <c r="AT594" s="150" t="s">
        <v>143</v>
      </c>
      <c r="AU594" s="150" t="s">
        <v>80</v>
      </c>
      <c r="AY594" s="14" t="s">
        <v>140</v>
      </c>
      <c r="BE594" s="151">
        <f>IF(N594="základná",J594,0)</f>
        <v>0</v>
      </c>
      <c r="BF594" s="151">
        <f>IF(N594="znížená",J594,0)</f>
        <v>0</v>
      </c>
      <c r="BG594" s="151">
        <f>IF(N594="zákl. prenesená",J594,0)</f>
        <v>0</v>
      </c>
      <c r="BH594" s="151">
        <f>IF(N594="zníž. prenesená",J594,0)</f>
        <v>0</v>
      </c>
      <c r="BI594" s="151">
        <f>IF(N594="nulová",J594,0)</f>
        <v>0</v>
      </c>
      <c r="BJ594" s="14" t="s">
        <v>147</v>
      </c>
      <c r="BK594" s="151">
        <f>ROUND(I594*H594,2)</f>
        <v>0</v>
      </c>
      <c r="BL594" s="14" t="s">
        <v>1309</v>
      </c>
      <c r="BM594" s="150" t="s">
        <v>1316</v>
      </c>
    </row>
    <row r="595" spans="1:65" s="2" customFormat="1" ht="24.2" customHeight="1" x14ac:dyDescent="0.2">
      <c r="A595" s="29"/>
      <c r="B595" s="142"/>
      <c r="C595" s="173" t="s">
        <v>1880</v>
      </c>
      <c r="D595" s="173" t="s">
        <v>143</v>
      </c>
      <c r="E595" s="174" t="s">
        <v>1318</v>
      </c>
      <c r="F595" s="175" t="s">
        <v>1319</v>
      </c>
      <c r="G595" s="176" t="s">
        <v>145</v>
      </c>
      <c r="H595" s="177">
        <v>1</v>
      </c>
      <c r="I595" s="143"/>
      <c r="J595" s="144">
        <f>ROUND(I595*H595,2)</f>
        <v>0</v>
      </c>
      <c r="K595" s="145"/>
      <c r="L595" s="30"/>
      <c r="M595" s="146" t="s">
        <v>1</v>
      </c>
      <c r="N595" s="147" t="s">
        <v>40</v>
      </c>
      <c r="O595" s="55"/>
      <c r="P595" s="148">
        <f>O595*H595</f>
        <v>0</v>
      </c>
      <c r="Q595" s="148">
        <v>0</v>
      </c>
      <c r="R595" s="148">
        <f>Q595*H595</f>
        <v>0</v>
      </c>
      <c r="S595" s="148">
        <v>0</v>
      </c>
      <c r="T595" s="149">
        <f>S595*H595</f>
        <v>0</v>
      </c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R595" s="150" t="s">
        <v>1309</v>
      </c>
      <c r="AT595" s="150" t="s">
        <v>143</v>
      </c>
      <c r="AU595" s="150" t="s">
        <v>80</v>
      </c>
      <c r="AY595" s="14" t="s">
        <v>140</v>
      </c>
      <c r="BE595" s="151">
        <f>IF(N595="základná",J595,0)</f>
        <v>0</v>
      </c>
      <c r="BF595" s="151">
        <f>IF(N595="znížená",J595,0)</f>
        <v>0</v>
      </c>
      <c r="BG595" s="151">
        <f>IF(N595="zákl. prenesená",J595,0)</f>
        <v>0</v>
      </c>
      <c r="BH595" s="151">
        <f>IF(N595="zníž. prenesená",J595,0)</f>
        <v>0</v>
      </c>
      <c r="BI595" s="151">
        <f>IF(N595="nulová",J595,0)</f>
        <v>0</v>
      </c>
      <c r="BJ595" s="14" t="s">
        <v>147</v>
      </c>
      <c r="BK595" s="151">
        <f>ROUND(I595*H595,2)</f>
        <v>0</v>
      </c>
      <c r="BL595" s="14" t="s">
        <v>1309</v>
      </c>
      <c r="BM595" s="150" t="s">
        <v>1320</v>
      </c>
    </row>
    <row r="596" spans="1:65" s="2" customFormat="1" ht="49.9" customHeight="1" x14ac:dyDescent="0.2">
      <c r="A596" s="29"/>
      <c r="B596" s="30"/>
      <c r="C596" s="29"/>
      <c r="D596" s="29"/>
      <c r="E596" s="132"/>
      <c r="F596" s="132"/>
      <c r="G596" s="29"/>
      <c r="H596" s="29"/>
      <c r="I596" s="29"/>
      <c r="J596" s="118">
        <f t="shared" ref="J596:J597" si="250">BK596</f>
        <v>0</v>
      </c>
      <c r="K596" s="29"/>
      <c r="L596" s="30"/>
      <c r="M596" s="159"/>
      <c r="N596" s="160"/>
      <c r="O596" s="55"/>
      <c r="P596" s="55"/>
      <c r="Q596" s="55"/>
      <c r="R596" s="55"/>
      <c r="S596" s="55"/>
      <c r="T596" s="56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T596" s="14" t="s">
        <v>73</v>
      </c>
      <c r="AU596" s="14" t="s">
        <v>74</v>
      </c>
      <c r="AY596" s="14" t="s">
        <v>1321</v>
      </c>
      <c r="BK596" s="151">
        <f>SUM(BK597:BK597)</f>
        <v>0</v>
      </c>
    </row>
    <row r="597" spans="1:65" s="2" customFormat="1" ht="16.350000000000001" customHeight="1" x14ac:dyDescent="0.2">
      <c r="A597" s="29"/>
      <c r="B597" s="30"/>
      <c r="C597" s="161" t="s">
        <v>1</v>
      </c>
      <c r="D597" s="161"/>
      <c r="E597" s="162" t="s">
        <v>1</v>
      </c>
      <c r="F597" s="163" t="s">
        <v>1</v>
      </c>
      <c r="G597" s="164" t="s">
        <v>1</v>
      </c>
      <c r="H597" s="165"/>
      <c r="I597" s="166"/>
      <c r="J597" s="167">
        <f t="shared" si="250"/>
        <v>0</v>
      </c>
      <c r="K597" s="168"/>
      <c r="L597" s="30"/>
      <c r="M597" s="169" t="s">
        <v>1</v>
      </c>
      <c r="N597" s="170" t="s">
        <v>40</v>
      </c>
      <c r="O597" s="55"/>
      <c r="P597" s="55"/>
      <c r="Q597" s="55"/>
      <c r="R597" s="55"/>
      <c r="S597" s="55"/>
      <c r="T597" s="56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T597" s="14" t="s">
        <v>1321</v>
      </c>
      <c r="AU597" s="14" t="s">
        <v>80</v>
      </c>
      <c r="AY597" s="14" t="s">
        <v>1321</v>
      </c>
      <c r="BE597" s="151">
        <f>IF(N597="základná",J597,0)</f>
        <v>0</v>
      </c>
      <c r="BF597" s="151">
        <f>IF(N597="znížená",J597,0)</f>
        <v>0</v>
      </c>
      <c r="BG597" s="151">
        <f>IF(N597="zákl. prenesená",J597,0)</f>
        <v>0</v>
      </c>
      <c r="BH597" s="151">
        <f>IF(N597="zníž. prenesená",J597,0)</f>
        <v>0</v>
      </c>
      <c r="BI597" s="151">
        <f>IF(N597="nulová",J597,0)</f>
        <v>0</v>
      </c>
      <c r="BJ597" s="14" t="s">
        <v>147</v>
      </c>
      <c r="BK597" s="151">
        <f>I597*H597</f>
        <v>0</v>
      </c>
    </row>
    <row r="598" spans="1:65" s="2" customFormat="1" ht="6.95" customHeight="1" x14ac:dyDescent="0.2">
      <c r="A598" s="29"/>
      <c r="B598" s="44"/>
      <c r="C598" s="45"/>
      <c r="D598" s="45"/>
      <c r="E598" s="45"/>
      <c r="F598" s="45"/>
      <c r="G598" s="45"/>
      <c r="H598" s="45"/>
      <c r="I598" s="45"/>
      <c r="J598" s="45"/>
      <c r="K598" s="45"/>
      <c r="L598" s="30"/>
      <c r="M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</row>
  </sheetData>
  <sheetProtection sheet="1" objects="1" scenarios="1"/>
  <autoFilter ref="C150:K597" xr:uid="{00000000-0009-0000-0000-000002000000}"/>
  <mergeCells count="9">
    <mergeCell ref="E87:H87"/>
    <mergeCell ref="E141:H141"/>
    <mergeCell ref="E143:H143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597:D598" xr:uid="{00000000-0002-0000-0200-000000000000}">
      <formula1>"K, M"</formula1>
    </dataValidation>
    <dataValidation type="list" allowBlank="1" showInputMessage="1" showErrorMessage="1" error="Povolené sú hodnoty základná, znížená, nulová." sqref="N597:N598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477"/>
  <sheetViews>
    <sheetView showGridLines="0" topLeftCell="A446" zoomScale="80" zoomScaleNormal="80" workbookViewId="0">
      <selection activeCell="Z465" sqref="Z465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86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 x14ac:dyDescent="0.2">
      <c r="B4" s="17"/>
      <c r="D4" s="18" t="s">
        <v>90</v>
      </c>
      <c r="L4" s="17"/>
      <c r="M4" s="90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4" t="s">
        <v>15</v>
      </c>
      <c r="L6" s="17"/>
    </row>
    <row r="7" spans="1:46" s="1" customFormat="1" ht="26.25" customHeight="1" x14ac:dyDescent="0.2">
      <c r="B7" s="17"/>
      <c r="E7" s="227" t="str">
        <f>'Rekapitulácia stavby'!K6</f>
        <v>Rekonštrukcia sociálnych jadier na atriových domoch, bloky B, H a K</v>
      </c>
      <c r="F7" s="228"/>
      <c r="G7" s="228"/>
      <c r="H7" s="228"/>
      <c r="L7" s="17"/>
    </row>
    <row r="8" spans="1:46" s="2" customFormat="1" ht="12" customHeight="1" x14ac:dyDescent="0.2">
      <c r="A8" s="29"/>
      <c r="B8" s="30"/>
      <c r="C8" s="29"/>
      <c r="D8" s="24" t="s">
        <v>91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04" t="s">
        <v>1881</v>
      </c>
      <c r="F9" s="226"/>
      <c r="G9" s="226"/>
      <c r="H9" s="22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>
        <f>'Rekapitulácia stavby'!AN8</f>
        <v>44270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29" t="str">
        <f>'Rekapitulácia stavby'!E14</f>
        <v>Vyplň údaj</v>
      </c>
      <c r="F18" s="221"/>
      <c r="G18" s="221"/>
      <c r="H18" s="221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1"/>
      <c r="B27" s="92"/>
      <c r="C27" s="91"/>
      <c r="D27" s="91"/>
      <c r="E27" s="225" t="s">
        <v>1</v>
      </c>
      <c r="F27" s="225"/>
      <c r="G27" s="225"/>
      <c r="H27" s="22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4" t="s">
        <v>34</v>
      </c>
      <c r="E30" s="29"/>
      <c r="F30" s="29"/>
      <c r="G30" s="29"/>
      <c r="H30" s="29"/>
      <c r="I30" s="29"/>
      <c r="J30" s="68">
        <f>ROUND(J147,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5" t="s">
        <v>38</v>
      </c>
      <c r="E33" s="24" t="s">
        <v>39</v>
      </c>
      <c r="F33" s="96">
        <f>ROUND((ROUND((SUM(BE147:BE474)),  2) + SUM(BE476:BE476)), 2)</f>
        <v>0</v>
      </c>
      <c r="G33" s="29"/>
      <c r="H33" s="29"/>
      <c r="I33" s="97">
        <v>0.2</v>
      </c>
      <c r="J33" s="96">
        <f>ROUND((ROUND(((SUM(BE147:BE474))*I33),  2) + (SUM(BE476:BE476)*I33)),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4" t="s">
        <v>40</v>
      </c>
      <c r="F34" s="96">
        <f>ROUND((ROUND((SUM(BF147:BF474)),  2) + SUM(BF476:BF476)), 2)</f>
        <v>0</v>
      </c>
      <c r="G34" s="29"/>
      <c r="H34" s="29"/>
      <c r="I34" s="97">
        <v>0.2</v>
      </c>
      <c r="J34" s="96">
        <f>ROUND((ROUND(((SUM(BF147:BF474))*I34),  2) + (SUM(BF476:BF476)*I34)),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4" t="s">
        <v>41</v>
      </c>
      <c r="F35" s="96">
        <f>ROUND((ROUND((SUM(BG147:BG474)),  2) + SUM(BG476:BG476)),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4" t="s">
        <v>42</v>
      </c>
      <c r="F36" s="96">
        <f>ROUND((ROUND((SUM(BH147:BH474)),  2) + SUM(BH476:BH476)),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43</v>
      </c>
      <c r="F37" s="96">
        <f>ROUND((ROUND((SUM(BI147:BI474)),  2) + SUM(BI476:BI476)),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8"/>
      <c r="D39" s="99" t="s">
        <v>44</v>
      </c>
      <c r="E39" s="57"/>
      <c r="F39" s="57"/>
      <c r="G39" s="100" t="s">
        <v>45</v>
      </c>
      <c r="H39" s="101" t="s">
        <v>46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17"/>
      <c r="L41" s="17"/>
    </row>
    <row r="42" spans="1:31" s="1" customFormat="1" ht="14.45" customHeight="1" x14ac:dyDescent="0.2">
      <c r="B42" s="17"/>
      <c r="L42" s="17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49</v>
      </c>
      <c r="E61" s="32"/>
      <c r="F61" s="104" t="s">
        <v>50</v>
      </c>
      <c r="G61" s="42" t="s">
        <v>49</v>
      </c>
      <c r="H61" s="32"/>
      <c r="I61" s="32"/>
      <c r="J61" s="105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49</v>
      </c>
      <c r="E76" s="32"/>
      <c r="F76" s="104" t="s">
        <v>50</v>
      </c>
      <c r="G76" s="42" t="s">
        <v>49</v>
      </c>
      <c r="H76" s="32"/>
      <c r="I76" s="32"/>
      <c r="J76" s="105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92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 x14ac:dyDescent="0.2">
      <c r="A85" s="29"/>
      <c r="B85" s="30"/>
      <c r="C85" s="29"/>
      <c r="D85" s="29"/>
      <c r="E85" s="227" t="str">
        <f>E7</f>
        <v>Rekonštrukcia sociálnych jadier na atriových domoch, bloky B, H a K</v>
      </c>
      <c r="F85" s="228"/>
      <c r="G85" s="228"/>
      <c r="H85" s="228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91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04" t="str">
        <f>E9</f>
        <v>SO03 - AD blok K</v>
      </c>
      <c r="F87" s="226"/>
      <c r="G87" s="226"/>
      <c r="H87" s="22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19</v>
      </c>
      <c r="D89" s="29"/>
      <c r="E89" s="29"/>
      <c r="F89" s="22" t="str">
        <f>F12</f>
        <v>Bratislava</v>
      </c>
      <c r="G89" s="29"/>
      <c r="H89" s="29"/>
      <c r="I89" s="24" t="s">
        <v>21</v>
      </c>
      <c r="J89" s="52">
        <f>IF(J12="","",J12)</f>
        <v>44270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4" t="s">
        <v>22</v>
      </c>
      <c r="D91" s="29"/>
      <c r="E91" s="29"/>
      <c r="F91" s="22" t="str">
        <f>E15</f>
        <v>UK v Bratislave</v>
      </c>
      <c r="G91" s="29"/>
      <c r="H91" s="29"/>
      <c r="I91" s="24" t="s">
        <v>28</v>
      </c>
      <c r="J91" s="27" t="str">
        <f>E21</f>
        <v>VM PROJEKT,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 Peter Lukačovič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06" t="s">
        <v>93</v>
      </c>
      <c r="D94" s="98"/>
      <c r="E94" s="98"/>
      <c r="F94" s="98"/>
      <c r="G94" s="98"/>
      <c r="H94" s="98"/>
      <c r="I94" s="98"/>
      <c r="J94" s="107" t="s">
        <v>94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08" t="s">
        <v>95</v>
      </c>
      <c r="D96" s="29"/>
      <c r="E96" s="29"/>
      <c r="F96" s="29"/>
      <c r="G96" s="29"/>
      <c r="H96" s="29"/>
      <c r="I96" s="29"/>
      <c r="J96" s="68">
        <f>J147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2:12" s="9" customFormat="1" ht="24.95" customHeight="1" x14ac:dyDescent="0.2">
      <c r="B97" s="109"/>
      <c r="D97" s="110" t="s">
        <v>97</v>
      </c>
      <c r="E97" s="111"/>
      <c r="F97" s="111"/>
      <c r="G97" s="111"/>
      <c r="H97" s="111"/>
      <c r="I97" s="111"/>
      <c r="J97" s="112">
        <f>J148</f>
        <v>0</v>
      </c>
      <c r="L97" s="109"/>
    </row>
    <row r="98" spans="2:12" s="10" customFormat="1" ht="19.899999999999999" customHeight="1" x14ac:dyDescent="0.2">
      <c r="B98" s="113"/>
      <c r="D98" s="114" t="s">
        <v>98</v>
      </c>
      <c r="E98" s="115"/>
      <c r="F98" s="115"/>
      <c r="G98" s="115"/>
      <c r="H98" s="115"/>
      <c r="I98" s="115"/>
      <c r="J98" s="116">
        <f>J149</f>
        <v>0</v>
      </c>
      <c r="L98" s="113"/>
    </row>
    <row r="99" spans="2:12" s="10" customFormat="1" ht="19.899999999999999" customHeight="1" x14ac:dyDescent="0.2">
      <c r="B99" s="113"/>
      <c r="D99" s="114" t="s">
        <v>99</v>
      </c>
      <c r="E99" s="115"/>
      <c r="F99" s="115"/>
      <c r="G99" s="115"/>
      <c r="H99" s="115"/>
      <c r="I99" s="115"/>
      <c r="J99" s="116">
        <f>J161</f>
        <v>0</v>
      </c>
      <c r="L99" s="113"/>
    </row>
    <row r="100" spans="2:12" s="10" customFormat="1" ht="19.899999999999999" customHeight="1" x14ac:dyDescent="0.2">
      <c r="B100" s="113"/>
      <c r="D100" s="114" t="s">
        <v>100</v>
      </c>
      <c r="E100" s="115"/>
      <c r="F100" s="115"/>
      <c r="G100" s="115"/>
      <c r="H100" s="115"/>
      <c r="I100" s="115"/>
      <c r="J100" s="116">
        <f>J165</f>
        <v>0</v>
      </c>
      <c r="L100" s="113"/>
    </row>
    <row r="101" spans="2:12" s="10" customFormat="1" ht="19.899999999999999" customHeight="1" x14ac:dyDescent="0.2">
      <c r="B101" s="113"/>
      <c r="D101" s="114" t="s">
        <v>101</v>
      </c>
      <c r="E101" s="115"/>
      <c r="F101" s="115"/>
      <c r="G101" s="115"/>
      <c r="H101" s="115"/>
      <c r="I101" s="115"/>
      <c r="J101" s="116">
        <f>J192</f>
        <v>0</v>
      </c>
      <c r="L101" s="113"/>
    </row>
    <row r="102" spans="2:12" s="10" customFormat="1" ht="19.899999999999999" customHeight="1" x14ac:dyDescent="0.2">
      <c r="B102" s="113"/>
      <c r="D102" s="114" t="s">
        <v>102</v>
      </c>
      <c r="E102" s="115"/>
      <c r="F102" s="115"/>
      <c r="G102" s="115"/>
      <c r="H102" s="115"/>
      <c r="I102" s="115"/>
      <c r="J102" s="116">
        <f>J226</f>
        <v>0</v>
      </c>
      <c r="L102" s="113"/>
    </row>
    <row r="103" spans="2:12" s="9" customFormat="1" ht="24.95" customHeight="1" x14ac:dyDescent="0.2">
      <c r="B103" s="109"/>
      <c r="D103" s="110" t="s">
        <v>103</v>
      </c>
      <c r="E103" s="111"/>
      <c r="F103" s="111"/>
      <c r="G103" s="111"/>
      <c r="H103" s="111"/>
      <c r="I103" s="111"/>
      <c r="J103" s="112">
        <f>J229</f>
        <v>0</v>
      </c>
      <c r="L103" s="109"/>
    </row>
    <row r="104" spans="2:12" s="10" customFormat="1" ht="19.899999999999999" customHeight="1" x14ac:dyDescent="0.2">
      <c r="B104" s="113"/>
      <c r="D104" s="114" t="s">
        <v>104</v>
      </c>
      <c r="E104" s="115"/>
      <c r="F104" s="115"/>
      <c r="G104" s="115"/>
      <c r="H104" s="115"/>
      <c r="I104" s="115"/>
      <c r="J104" s="116">
        <f>J230</f>
        <v>0</v>
      </c>
      <c r="L104" s="113"/>
    </row>
    <row r="105" spans="2:12" s="10" customFormat="1" ht="19.899999999999999" customHeight="1" x14ac:dyDescent="0.2">
      <c r="B105" s="113"/>
      <c r="D105" s="114" t="s">
        <v>105</v>
      </c>
      <c r="E105" s="115"/>
      <c r="F105" s="115"/>
      <c r="G105" s="115"/>
      <c r="H105" s="115"/>
      <c r="I105" s="115"/>
      <c r="J105" s="116">
        <f>J236</f>
        <v>0</v>
      </c>
      <c r="L105" s="113"/>
    </row>
    <row r="106" spans="2:12" s="10" customFormat="1" ht="19.899999999999999" customHeight="1" x14ac:dyDescent="0.2">
      <c r="B106" s="113"/>
      <c r="D106" s="114" t="s">
        <v>106</v>
      </c>
      <c r="E106" s="115"/>
      <c r="F106" s="115"/>
      <c r="G106" s="115"/>
      <c r="H106" s="115"/>
      <c r="I106" s="115"/>
      <c r="J106" s="116">
        <f>J252</f>
        <v>0</v>
      </c>
      <c r="L106" s="113"/>
    </row>
    <row r="107" spans="2:12" s="10" customFormat="1" ht="19.899999999999999" customHeight="1" x14ac:dyDescent="0.2">
      <c r="B107" s="113"/>
      <c r="D107" s="114" t="s">
        <v>107</v>
      </c>
      <c r="E107" s="115"/>
      <c r="F107" s="115"/>
      <c r="G107" s="115"/>
      <c r="H107" s="115"/>
      <c r="I107" s="115"/>
      <c r="J107" s="116">
        <f>J276</f>
        <v>0</v>
      </c>
      <c r="L107" s="113"/>
    </row>
    <row r="108" spans="2:12" s="10" customFormat="1" ht="19.899999999999999" customHeight="1" x14ac:dyDescent="0.2">
      <c r="B108" s="113"/>
      <c r="D108" s="114" t="s">
        <v>108</v>
      </c>
      <c r="E108" s="115"/>
      <c r="F108" s="115"/>
      <c r="G108" s="115"/>
      <c r="H108" s="115"/>
      <c r="I108" s="115"/>
      <c r="J108" s="116">
        <f>J298</f>
        <v>0</v>
      </c>
      <c r="L108" s="113"/>
    </row>
    <row r="109" spans="2:12" s="10" customFormat="1" ht="19.899999999999999" customHeight="1" x14ac:dyDescent="0.2">
      <c r="B109" s="113"/>
      <c r="D109" s="114" t="s">
        <v>109</v>
      </c>
      <c r="E109" s="115"/>
      <c r="F109" s="115"/>
      <c r="G109" s="115"/>
      <c r="H109" s="115"/>
      <c r="I109" s="115"/>
      <c r="J109" s="116">
        <f>J316</f>
        <v>0</v>
      </c>
      <c r="L109" s="113"/>
    </row>
    <row r="110" spans="2:12" s="10" customFormat="1" ht="19.899999999999999" customHeight="1" x14ac:dyDescent="0.2">
      <c r="B110" s="113"/>
      <c r="D110" s="114" t="s">
        <v>110</v>
      </c>
      <c r="E110" s="115"/>
      <c r="F110" s="115"/>
      <c r="G110" s="115"/>
      <c r="H110" s="115"/>
      <c r="I110" s="115"/>
      <c r="J110" s="116">
        <f>J331</f>
        <v>0</v>
      </c>
      <c r="L110" s="113"/>
    </row>
    <row r="111" spans="2:12" s="10" customFormat="1" ht="19.899999999999999" customHeight="1" x14ac:dyDescent="0.2">
      <c r="B111" s="113"/>
      <c r="D111" s="114" t="s">
        <v>111</v>
      </c>
      <c r="E111" s="115"/>
      <c r="F111" s="115"/>
      <c r="G111" s="115"/>
      <c r="H111" s="115"/>
      <c r="I111" s="115"/>
      <c r="J111" s="116">
        <f>J339</f>
        <v>0</v>
      </c>
      <c r="L111" s="113"/>
    </row>
    <row r="112" spans="2:12" s="10" customFormat="1" ht="19.899999999999999" customHeight="1" x14ac:dyDescent="0.2">
      <c r="B112" s="113"/>
      <c r="D112" s="114" t="s">
        <v>112</v>
      </c>
      <c r="E112" s="115"/>
      <c r="F112" s="115"/>
      <c r="G112" s="115"/>
      <c r="H112" s="115"/>
      <c r="I112" s="115"/>
      <c r="J112" s="116">
        <f>J350</f>
        <v>0</v>
      </c>
      <c r="L112" s="113"/>
    </row>
    <row r="113" spans="1:31" s="10" customFormat="1" ht="19.899999999999999" customHeight="1" x14ac:dyDescent="0.2">
      <c r="B113" s="113"/>
      <c r="D113" s="114" t="s">
        <v>113</v>
      </c>
      <c r="E113" s="115"/>
      <c r="F113" s="115"/>
      <c r="G113" s="115"/>
      <c r="H113" s="115"/>
      <c r="I113" s="115"/>
      <c r="J113" s="116">
        <f>J361</f>
        <v>0</v>
      </c>
      <c r="L113" s="113"/>
    </row>
    <row r="114" spans="1:31" s="10" customFormat="1" ht="19.899999999999999" customHeight="1" x14ac:dyDescent="0.2">
      <c r="B114" s="113"/>
      <c r="D114" s="114" t="s">
        <v>114</v>
      </c>
      <c r="E114" s="115"/>
      <c r="F114" s="115"/>
      <c r="G114" s="115"/>
      <c r="H114" s="115"/>
      <c r="I114" s="115"/>
      <c r="J114" s="116">
        <f>J368</f>
        <v>0</v>
      </c>
      <c r="L114" s="113"/>
    </row>
    <row r="115" spans="1:31" s="10" customFormat="1" ht="19.899999999999999" customHeight="1" x14ac:dyDescent="0.2">
      <c r="B115" s="113"/>
      <c r="D115" s="114" t="s">
        <v>115</v>
      </c>
      <c r="E115" s="115"/>
      <c r="F115" s="115"/>
      <c r="G115" s="115"/>
      <c r="H115" s="115"/>
      <c r="I115" s="115"/>
      <c r="J115" s="116">
        <f>J370</f>
        <v>0</v>
      </c>
      <c r="L115" s="113"/>
    </row>
    <row r="116" spans="1:31" s="10" customFormat="1" ht="19.899999999999999" customHeight="1" x14ac:dyDescent="0.2">
      <c r="B116" s="113"/>
      <c r="D116" s="114" t="s">
        <v>116</v>
      </c>
      <c r="E116" s="115"/>
      <c r="F116" s="115"/>
      <c r="G116" s="115"/>
      <c r="H116" s="115"/>
      <c r="I116" s="115"/>
      <c r="J116" s="116">
        <f>J377</f>
        <v>0</v>
      </c>
      <c r="L116" s="113"/>
    </row>
    <row r="117" spans="1:31" s="10" customFormat="1" ht="19.899999999999999" customHeight="1" x14ac:dyDescent="0.2">
      <c r="B117" s="113"/>
      <c r="D117" s="114" t="s">
        <v>117</v>
      </c>
      <c r="E117" s="115"/>
      <c r="F117" s="115"/>
      <c r="G117" s="115"/>
      <c r="H117" s="115"/>
      <c r="I117" s="115"/>
      <c r="J117" s="116">
        <f>J384</f>
        <v>0</v>
      </c>
      <c r="L117" s="113"/>
    </row>
    <row r="118" spans="1:31" s="10" customFormat="1" ht="14.85" customHeight="1" x14ac:dyDescent="0.2">
      <c r="B118" s="113"/>
      <c r="D118" s="114" t="s">
        <v>1882</v>
      </c>
      <c r="E118" s="115"/>
      <c r="F118" s="115"/>
      <c r="G118" s="115"/>
      <c r="H118" s="115"/>
      <c r="I118" s="115"/>
      <c r="J118" s="116">
        <f>J387</f>
        <v>0</v>
      </c>
      <c r="L118" s="113"/>
    </row>
    <row r="119" spans="1:31" s="10" customFormat="1" ht="14.85" customHeight="1" x14ac:dyDescent="0.2">
      <c r="B119" s="113"/>
      <c r="D119" s="114" t="s">
        <v>1883</v>
      </c>
      <c r="E119" s="115"/>
      <c r="F119" s="115"/>
      <c r="G119" s="115"/>
      <c r="H119" s="115"/>
      <c r="I119" s="115"/>
      <c r="J119" s="116">
        <f>J397</f>
        <v>0</v>
      </c>
      <c r="L119" s="113"/>
    </row>
    <row r="120" spans="1:31" s="10" customFormat="1" ht="19.899999999999999" customHeight="1" x14ac:dyDescent="0.2">
      <c r="B120" s="113"/>
      <c r="D120" s="114" t="s">
        <v>118</v>
      </c>
      <c r="E120" s="115"/>
      <c r="F120" s="115"/>
      <c r="G120" s="115"/>
      <c r="H120" s="115"/>
      <c r="I120" s="115"/>
      <c r="J120" s="116">
        <f>J404</f>
        <v>0</v>
      </c>
      <c r="L120" s="113"/>
    </row>
    <row r="121" spans="1:31" s="10" customFormat="1" ht="19.899999999999999" customHeight="1" x14ac:dyDescent="0.2">
      <c r="B121" s="113"/>
      <c r="D121" s="114" t="s">
        <v>119</v>
      </c>
      <c r="E121" s="115"/>
      <c r="F121" s="115"/>
      <c r="G121" s="115"/>
      <c r="H121" s="115"/>
      <c r="I121" s="115"/>
      <c r="J121" s="116">
        <f>J411</f>
        <v>0</v>
      </c>
      <c r="L121" s="113"/>
    </row>
    <row r="122" spans="1:31" s="10" customFormat="1" ht="19.899999999999999" customHeight="1" x14ac:dyDescent="0.2">
      <c r="B122" s="113"/>
      <c r="D122" s="114" t="s">
        <v>120</v>
      </c>
      <c r="E122" s="115"/>
      <c r="F122" s="115"/>
      <c r="G122" s="115"/>
      <c r="H122" s="115"/>
      <c r="I122" s="115"/>
      <c r="J122" s="116">
        <f>J420</f>
        <v>0</v>
      </c>
      <c r="L122" s="113"/>
    </row>
    <row r="123" spans="1:31" s="10" customFormat="1" ht="19.899999999999999" customHeight="1" x14ac:dyDescent="0.2">
      <c r="B123" s="113"/>
      <c r="D123" s="114" t="s">
        <v>121</v>
      </c>
      <c r="E123" s="115"/>
      <c r="F123" s="115"/>
      <c r="G123" s="115"/>
      <c r="H123" s="115"/>
      <c r="I123" s="115"/>
      <c r="J123" s="116">
        <f>J425</f>
        <v>0</v>
      </c>
      <c r="L123" s="113"/>
    </row>
    <row r="124" spans="1:31" s="9" customFormat="1" ht="24.95" customHeight="1" x14ac:dyDescent="0.2">
      <c r="B124" s="109"/>
      <c r="D124" s="110" t="s">
        <v>122</v>
      </c>
      <c r="E124" s="111"/>
      <c r="F124" s="111"/>
      <c r="G124" s="111"/>
      <c r="H124" s="111"/>
      <c r="I124" s="111"/>
      <c r="J124" s="112">
        <f>J431</f>
        <v>0</v>
      </c>
      <c r="L124" s="109"/>
    </row>
    <row r="125" spans="1:31" s="10" customFormat="1" ht="19.899999999999999" customHeight="1" x14ac:dyDescent="0.2">
      <c r="B125" s="113"/>
      <c r="D125" s="114" t="s">
        <v>123</v>
      </c>
      <c r="E125" s="115"/>
      <c r="F125" s="115"/>
      <c r="G125" s="115"/>
      <c r="H125" s="115"/>
      <c r="I125" s="115"/>
      <c r="J125" s="116">
        <f>J432</f>
        <v>0</v>
      </c>
      <c r="L125" s="113"/>
    </row>
    <row r="126" spans="1:31" s="9" customFormat="1" ht="24.95" customHeight="1" x14ac:dyDescent="0.2">
      <c r="B126" s="109"/>
      <c r="D126" s="110" t="s">
        <v>124</v>
      </c>
      <c r="E126" s="111"/>
      <c r="F126" s="111"/>
      <c r="G126" s="111"/>
      <c r="H126" s="111"/>
      <c r="I126" s="111"/>
      <c r="J126" s="112">
        <f>J471</f>
        <v>0</v>
      </c>
      <c r="L126" s="109"/>
    </row>
    <row r="127" spans="1:31" s="9" customFormat="1" ht="21.75" customHeight="1" x14ac:dyDescent="0.2">
      <c r="B127" s="109"/>
      <c r="D127" s="117" t="s">
        <v>125</v>
      </c>
      <c r="J127" s="118">
        <f>J475</f>
        <v>0</v>
      </c>
      <c r="L127" s="109"/>
    </row>
    <row r="128" spans="1:31" s="2" customFormat="1" ht="21.75" customHeight="1" x14ac:dyDescent="0.2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2" customFormat="1" ht="6.95" customHeight="1" x14ac:dyDescent="0.2">
      <c r="A129" s="29"/>
      <c r="B129" s="44"/>
      <c r="C129" s="45"/>
      <c r="D129" s="45"/>
      <c r="E129" s="45"/>
      <c r="F129" s="45"/>
      <c r="G129" s="45"/>
      <c r="H129" s="45"/>
      <c r="I129" s="45"/>
      <c r="J129" s="45"/>
      <c r="K129" s="45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3" spans="1:31" s="2" customFormat="1" ht="6.95" customHeight="1" x14ac:dyDescent="0.2">
      <c r="A133" s="29"/>
      <c r="B133" s="46"/>
      <c r="C133" s="47"/>
      <c r="D133" s="47"/>
      <c r="E133" s="47"/>
      <c r="F133" s="47"/>
      <c r="G133" s="47"/>
      <c r="H133" s="47"/>
      <c r="I133" s="47"/>
      <c r="J133" s="47"/>
      <c r="K133" s="47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31" s="2" customFormat="1" ht="24.95" customHeight="1" x14ac:dyDescent="0.2">
      <c r="A134" s="29"/>
      <c r="B134" s="30"/>
      <c r="C134" s="18" t="s">
        <v>126</v>
      </c>
      <c r="D134" s="29"/>
      <c r="E134" s="29"/>
      <c r="F134" s="29"/>
      <c r="G134" s="29"/>
      <c r="H134" s="29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s="2" customFormat="1" ht="6.95" customHeight="1" x14ac:dyDescent="0.2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31" s="2" customFormat="1" ht="12" customHeight="1" x14ac:dyDescent="0.2">
      <c r="A136" s="29"/>
      <c r="B136" s="30"/>
      <c r="C136" s="24" t="s">
        <v>15</v>
      </c>
      <c r="D136" s="29"/>
      <c r="E136" s="29"/>
      <c r="F136" s="29"/>
      <c r="G136" s="29"/>
      <c r="H136" s="29"/>
      <c r="I136" s="29"/>
      <c r="J136" s="29"/>
      <c r="K136" s="29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31" s="2" customFormat="1" ht="26.25" customHeight="1" x14ac:dyDescent="0.2">
      <c r="A137" s="29"/>
      <c r="B137" s="30"/>
      <c r="C137" s="29"/>
      <c r="D137" s="29"/>
      <c r="E137" s="227" t="str">
        <f>E7</f>
        <v>Rekonštrukcia sociálnych jadier na atriových domoch, bloky B, H a K</v>
      </c>
      <c r="F137" s="228"/>
      <c r="G137" s="228"/>
      <c r="H137" s="228"/>
      <c r="I137" s="29"/>
      <c r="J137" s="29"/>
      <c r="K137" s="29"/>
      <c r="L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31" s="2" customFormat="1" ht="12" customHeight="1" x14ac:dyDescent="0.2">
      <c r="A138" s="29"/>
      <c r="B138" s="30"/>
      <c r="C138" s="24" t="s">
        <v>91</v>
      </c>
      <c r="D138" s="29"/>
      <c r="E138" s="29"/>
      <c r="F138" s="29"/>
      <c r="G138" s="29"/>
      <c r="H138" s="29"/>
      <c r="I138" s="29"/>
      <c r="J138" s="29"/>
      <c r="K138" s="29"/>
      <c r="L138" s="3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31" s="2" customFormat="1" ht="16.5" customHeight="1" x14ac:dyDescent="0.2">
      <c r="A139" s="29"/>
      <c r="B139" s="30"/>
      <c r="C139" s="29"/>
      <c r="D139" s="29"/>
      <c r="E139" s="204" t="str">
        <f>E9</f>
        <v>SO03 - AD blok K</v>
      </c>
      <c r="F139" s="226"/>
      <c r="G139" s="226"/>
      <c r="H139" s="226"/>
      <c r="I139" s="29"/>
      <c r="J139" s="29"/>
      <c r="K139" s="29"/>
      <c r="L139" s="3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31" s="2" customFormat="1" ht="6.95" customHeight="1" x14ac:dyDescent="0.2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3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31" s="2" customFormat="1" ht="12" customHeight="1" x14ac:dyDescent="0.2">
      <c r="A141" s="29"/>
      <c r="B141" s="30"/>
      <c r="C141" s="24" t="s">
        <v>19</v>
      </c>
      <c r="D141" s="29"/>
      <c r="E141" s="29"/>
      <c r="F141" s="22" t="str">
        <f>F12</f>
        <v>Bratislava</v>
      </c>
      <c r="G141" s="29"/>
      <c r="H141" s="29"/>
      <c r="I141" s="24" t="s">
        <v>21</v>
      </c>
      <c r="J141" s="52">
        <f>IF(J12="","",J12)</f>
        <v>44270</v>
      </c>
      <c r="K141" s="29"/>
      <c r="L141" s="3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31" s="2" customFormat="1" ht="6.95" customHeight="1" x14ac:dyDescent="0.2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3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31" s="2" customFormat="1" ht="15.2" customHeight="1" x14ac:dyDescent="0.2">
      <c r="A143" s="29"/>
      <c r="B143" s="30"/>
      <c r="C143" s="24" t="s">
        <v>22</v>
      </c>
      <c r="D143" s="29"/>
      <c r="E143" s="29"/>
      <c r="F143" s="22" t="str">
        <f>E15</f>
        <v>UK v Bratislave</v>
      </c>
      <c r="G143" s="29"/>
      <c r="H143" s="29"/>
      <c r="I143" s="24" t="s">
        <v>28</v>
      </c>
      <c r="J143" s="27" t="str">
        <f>E21</f>
        <v>VM PROJEKT, s.r.o.</v>
      </c>
      <c r="K143" s="29"/>
      <c r="L143" s="3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31" s="2" customFormat="1" ht="15.2" customHeight="1" x14ac:dyDescent="0.2">
      <c r="A144" s="29"/>
      <c r="B144" s="30"/>
      <c r="C144" s="24" t="s">
        <v>26</v>
      </c>
      <c r="D144" s="29"/>
      <c r="E144" s="29"/>
      <c r="F144" s="22" t="str">
        <f>IF(E18="","",E18)</f>
        <v>Vyplň údaj</v>
      </c>
      <c r="G144" s="29"/>
      <c r="H144" s="29"/>
      <c r="I144" s="24" t="s">
        <v>31</v>
      </c>
      <c r="J144" s="27" t="str">
        <f>E24</f>
        <v>Ing Peter Lukačovič</v>
      </c>
      <c r="K144" s="29"/>
      <c r="L144" s="3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2" customFormat="1" ht="10.35" customHeight="1" x14ac:dyDescent="0.2">
      <c r="A145" s="29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3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65" s="11" customFormat="1" ht="29.25" customHeight="1" x14ac:dyDescent="0.2">
      <c r="A146" s="119"/>
      <c r="B146" s="120"/>
      <c r="C146" s="121" t="s">
        <v>127</v>
      </c>
      <c r="D146" s="122" t="s">
        <v>59</v>
      </c>
      <c r="E146" s="122" t="s">
        <v>55</v>
      </c>
      <c r="F146" s="122" t="s">
        <v>56</v>
      </c>
      <c r="G146" s="122" t="s">
        <v>128</v>
      </c>
      <c r="H146" s="122" t="s">
        <v>129</v>
      </c>
      <c r="I146" s="122" t="s">
        <v>130</v>
      </c>
      <c r="J146" s="123" t="s">
        <v>94</v>
      </c>
      <c r="K146" s="124" t="s">
        <v>131</v>
      </c>
      <c r="L146" s="125"/>
      <c r="M146" s="59" t="s">
        <v>1</v>
      </c>
      <c r="N146" s="60" t="s">
        <v>38</v>
      </c>
      <c r="O146" s="60" t="s">
        <v>132</v>
      </c>
      <c r="P146" s="60" t="s">
        <v>133</v>
      </c>
      <c r="Q146" s="60" t="s">
        <v>134</v>
      </c>
      <c r="R146" s="60" t="s">
        <v>135</v>
      </c>
      <c r="S146" s="60" t="s">
        <v>136</v>
      </c>
      <c r="T146" s="61" t="s">
        <v>137</v>
      </c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</row>
    <row r="147" spans="1:65" s="2" customFormat="1" ht="22.9" customHeight="1" x14ac:dyDescent="0.25">
      <c r="A147" s="29"/>
      <c r="B147" s="30"/>
      <c r="C147" s="66" t="s">
        <v>95</v>
      </c>
      <c r="D147" s="29"/>
      <c r="E147" s="29"/>
      <c r="F147" s="29"/>
      <c r="G147" s="29"/>
      <c r="H147" s="29"/>
      <c r="I147" s="29"/>
      <c r="J147" s="126">
        <f>BK147</f>
        <v>0</v>
      </c>
      <c r="K147" s="29"/>
      <c r="L147" s="30"/>
      <c r="M147" s="62"/>
      <c r="N147" s="53"/>
      <c r="O147" s="63"/>
      <c r="P147" s="127">
        <f>P148+P229+P431+P471+P475</f>
        <v>0</v>
      </c>
      <c r="Q147" s="63"/>
      <c r="R147" s="127">
        <f>R148+R229+R431+R471+R475</f>
        <v>53.17587657</v>
      </c>
      <c r="S147" s="63"/>
      <c r="T147" s="128">
        <f>T148+T229+T431+T471+T475</f>
        <v>55.473427300000012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4" t="s">
        <v>73</v>
      </c>
      <c r="AU147" s="14" t="s">
        <v>96</v>
      </c>
      <c r="BK147" s="129">
        <f>BK148+BK229+BK431+BK471+BK475</f>
        <v>0</v>
      </c>
    </row>
    <row r="148" spans="1:65" s="12" customFormat="1" ht="25.9" customHeight="1" x14ac:dyDescent="0.2">
      <c r="B148" s="130"/>
      <c r="D148" s="131" t="s">
        <v>73</v>
      </c>
      <c r="E148" s="132" t="s">
        <v>138</v>
      </c>
      <c r="F148" s="132" t="s">
        <v>139</v>
      </c>
      <c r="I148" s="133"/>
      <c r="J148" s="118">
        <f>BK148</f>
        <v>0</v>
      </c>
      <c r="L148" s="130"/>
      <c r="M148" s="134"/>
      <c r="N148" s="135"/>
      <c r="O148" s="135"/>
      <c r="P148" s="136">
        <f>P149+P161+P165+P192+P226</f>
        <v>0</v>
      </c>
      <c r="Q148" s="135"/>
      <c r="R148" s="136">
        <f>R149+R161+R165+R192+R226</f>
        <v>39.77167369</v>
      </c>
      <c r="S148" s="135"/>
      <c r="T148" s="137">
        <f>T149+T161+T165+T192+T226</f>
        <v>53.170060000000007</v>
      </c>
      <c r="AR148" s="131" t="s">
        <v>80</v>
      </c>
      <c r="AT148" s="138" t="s">
        <v>73</v>
      </c>
      <c r="AU148" s="138" t="s">
        <v>74</v>
      </c>
      <c r="AY148" s="131" t="s">
        <v>140</v>
      </c>
      <c r="BK148" s="139">
        <f>BK149+BK161+BK165+BK192+BK226</f>
        <v>0</v>
      </c>
    </row>
    <row r="149" spans="1:65" s="12" customFormat="1" ht="22.9" customHeight="1" x14ac:dyDescent="0.2">
      <c r="B149" s="130"/>
      <c r="D149" s="131" t="s">
        <v>73</v>
      </c>
      <c r="E149" s="140" t="s">
        <v>141</v>
      </c>
      <c r="F149" s="140" t="s">
        <v>142</v>
      </c>
      <c r="I149" s="133"/>
      <c r="J149" s="141">
        <f>BK149</f>
        <v>0</v>
      </c>
      <c r="L149" s="130"/>
      <c r="M149" s="134"/>
      <c r="N149" s="135"/>
      <c r="O149" s="135"/>
      <c r="P149" s="136">
        <f>SUM(P150:P160)</f>
        <v>0</v>
      </c>
      <c r="Q149" s="135"/>
      <c r="R149" s="136">
        <f>SUM(R150:R160)</f>
        <v>11.957506360000002</v>
      </c>
      <c r="S149" s="135"/>
      <c r="T149" s="137">
        <f>SUM(T150:T160)</f>
        <v>0</v>
      </c>
      <c r="AR149" s="131" t="s">
        <v>80</v>
      </c>
      <c r="AT149" s="138" t="s">
        <v>73</v>
      </c>
      <c r="AU149" s="138" t="s">
        <v>80</v>
      </c>
      <c r="AY149" s="131" t="s">
        <v>140</v>
      </c>
      <c r="BK149" s="139">
        <f>SUM(BK150:BK160)</f>
        <v>0</v>
      </c>
    </row>
    <row r="150" spans="1:65" s="2" customFormat="1" ht="24.2" customHeight="1" x14ac:dyDescent="0.2">
      <c r="A150" s="29"/>
      <c r="B150" s="142"/>
      <c r="C150" s="173" t="s">
        <v>80</v>
      </c>
      <c r="D150" s="173" t="s">
        <v>143</v>
      </c>
      <c r="E150" s="174" t="s">
        <v>144</v>
      </c>
      <c r="F150" s="175" t="s">
        <v>1372</v>
      </c>
      <c r="G150" s="176" t="s">
        <v>145</v>
      </c>
      <c r="H150" s="177">
        <v>8</v>
      </c>
      <c r="I150" s="143"/>
      <c r="J150" s="144">
        <f t="shared" ref="J150:J160" si="0">ROUND(I150*H150,2)</f>
        <v>0</v>
      </c>
      <c r="K150" s="145"/>
      <c r="L150" s="30"/>
      <c r="M150" s="146" t="s">
        <v>1</v>
      </c>
      <c r="N150" s="147" t="s">
        <v>40</v>
      </c>
      <c r="O150" s="55"/>
      <c r="P150" s="148">
        <f t="shared" ref="P150:P160" si="1">O150*H150</f>
        <v>0</v>
      </c>
      <c r="Q150" s="148">
        <v>2.6579999999999999E-2</v>
      </c>
      <c r="R150" s="148">
        <f t="shared" ref="R150:R160" si="2">Q150*H150</f>
        <v>0.21264</v>
      </c>
      <c r="S150" s="148">
        <v>0</v>
      </c>
      <c r="T150" s="149">
        <f t="shared" ref="T150:T160" si="3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0" t="s">
        <v>146</v>
      </c>
      <c r="AT150" s="150" t="s">
        <v>143</v>
      </c>
      <c r="AU150" s="150" t="s">
        <v>147</v>
      </c>
      <c r="AY150" s="14" t="s">
        <v>140</v>
      </c>
      <c r="BE150" s="151">
        <f t="shared" ref="BE150:BE160" si="4">IF(N150="základná",J150,0)</f>
        <v>0</v>
      </c>
      <c r="BF150" s="151">
        <f t="shared" ref="BF150:BF160" si="5">IF(N150="znížená",J150,0)</f>
        <v>0</v>
      </c>
      <c r="BG150" s="151">
        <f t="shared" ref="BG150:BG160" si="6">IF(N150="zákl. prenesená",J150,0)</f>
        <v>0</v>
      </c>
      <c r="BH150" s="151">
        <f t="shared" ref="BH150:BH160" si="7">IF(N150="zníž. prenesená",J150,0)</f>
        <v>0</v>
      </c>
      <c r="BI150" s="151">
        <f t="shared" ref="BI150:BI160" si="8">IF(N150="nulová",J150,0)</f>
        <v>0</v>
      </c>
      <c r="BJ150" s="14" t="s">
        <v>147</v>
      </c>
      <c r="BK150" s="151">
        <f t="shared" ref="BK150:BK160" si="9">ROUND(I150*H150,2)</f>
        <v>0</v>
      </c>
      <c r="BL150" s="14" t="s">
        <v>146</v>
      </c>
      <c r="BM150" s="150" t="s">
        <v>148</v>
      </c>
    </row>
    <row r="151" spans="1:65" s="2" customFormat="1" ht="24.2" customHeight="1" x14ac:dyDescent="0.2">
      <c r="A151" s="29"/>
      <c r="B151" s="142"/>
      <c r="C151" s="173" t="s">
        <v>147</v>
      </c>
      <c r="D151" s="173" t="s">
        <v>143</v>
      </c>
      <c r="E151" s="174" t="s">
        <v>149</v>
      </c>
      <c r="F151" s="175" t="s">
        <v>150</v>
      </c>
      <c r="G151" s="176" t="s">
        <v>151</v>
      </c>
      <c r="H151" s="177">
        <v>0.129</v>
      </c>
      <c r="I151" s="143"/>
      <c r="J151" s="144">
        <f t="shared" si="0"/>
        <v>0</v>
      </c>
      <c r="K151" s="145"/>
      <c r="L151" s="30"/>
      <c r="M151" s="146" t="s">
        <v>1</v>
      </c>
      <c r="N151" s="147" t="s">
        <v>40</v>
      </c>
      <c r="O151" s="55"/>
      <c r="P151" s="148">
        <f t="shared" si="1"/>
        <v>0</v>
      </c>
      <c r="Q151" s="148">
        <v>1.0900000000000001</v>
      </c>
      <c r="R151" s="148">
        <f t="shared" si="2"/>
        <v>0.14061000000000001</v>
      </c>
      <c r="S151" s="148">
        <v>0</v>
      </c>
      <c r="T151" s="14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0" t="s">
        <v>146</v>
      </c>
      <c r="AT151" s="150" t="s">
        <v>143</v>
      </c>
      <c r="AU151" s="150" t="s">
        <v>147</v>
      </c>
      <c r="AY151" s="14" t="s">
        <v>140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4" t="s">
        <v>147</v>
      </c>
      <c r="BK151" s="151">
        <f t="shared" si="9"/>
        <v>0</v>
      </c>
      <c r="BL151" s="14" t="s">
        <v>146</v>
      </c>
      <c r="BM151" s="150" t="s">
        <v>152</v>
      </c>
    </row>
    <row r="152" spans="1:65" s="2" customFormat="1" ht="24.2" customHeight="1" x14ac:dyDescent="0.2">
      <c r="A152" s="29"/>
      <c r="B152" s="142"/>
      <c r="C152" s="173" t="s">
        <v>141</v>
      </c>
      <c r="D152" s="173" t="s">
        <v>143</v>
      </c>
      <c r="E152" s="174" t="s">
        <v>153</v>
      </c>
      <c r="F152" s="175" t="s">
        <v>154</v>
      </c>
      <c r="G152" s="176" t="s">
        <v>155</v>
      </c>
      <c r="H152" s="177">
        <v>1.75</v>
      </c>
      <c r="I152" s="143"/>
      <c r="J152" s="144">
        <f t="shared" si="0"/>
        <v>0</v>
      </c>
      <c r="K152" s="145"/>
      <c r="L152" s="30"/>
      <c r="M152" s="146" t="s">
        <v>1</v>
      </c>
      <c r="N152" s="147" t="s">
        <v>40</v>
      </c>
      <c r="O152" s="55"/>
      <c r="P152" s="148">
        <f t="shared" si="1"/>
        <v>0</v>
      </c>
      <c r="Q152" s="148">
        <v>2.9059999999999999E-2</v>
      </c>
      <c r="R152" s="148">
        <f t="shared" si="2"/>
        <v>5.0854999999999997E-2</v>
      </c>
      <c r="S152" s="148">
        <v>0</v>
      </c>
      <c r="T152" s="14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0" t="s">
        <v>146</v>
      </c>
      <c r="AT152" s="150" t="s">
        <v>143</v>
      </c>
      <c r="AU152" s="150" t="s">
        <v>147</v>
      </c>
      <c r="AY152" s="14" t="s">
        <v>140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4" t="s">
        <v>147</v>
      </c>
      <c r="BK152" s="151">
        <f t="shared" si="9"/>
        <v>0</v>
      </c>
      <c r="BL152" s="14" t="s">
        <v>146</v>
      </c>
      <c r="BM152" s="150" t="s">
        <v>156</v>
      </c>
    </row>
    <row r="153" spans="1:65" s="2" customFormat="1" ht="24.2" customHeight="1" x14ac:dyDescent="0.2">
      <c r="A153" s="29"/>
      <c r="B153" s="142"/>
      <c r="C153" s="173" t="s">
        <v>146</v>
      </c>
      <c r="D153" s="173" t="s">
        <v>143</v>
      </c>
      <c r="E153" s="174" t="s">
        <v>157</v>
      </c>
      <c r="F153" s="175" t="s">
        <v>158</v>
      </c>
      <c r="G153" s="176" t="s">
        <v>155</v>
      </c>
      <c r="H153" s="177">
        <v>1.75</v>
      </c>
      <c r="I153" s="143"/>
      <c r="J153" s="144">
        <f t="shared" si="0"/>
        <v>0</v>
      </c>
      <c r="K153" s="145"/>
      <c r="L153" s="30"/>
      <c r="M153" s="146" t="s">
        <v>1</v>
      </c>
      <c r="N153" s="147" t="s">
        <v>40</v>
      </c>
      <c r="O153" s="55"/>
      <c r="P153" s="148">
        <f t="shared" si="1"/>
        <v>0</v>
      </c>
      <c r="Q153" s="148">
        <v>4.6589999999999999E-2</v>
      </c>
      <c r="R153" s="148">
        <f t="shared" si="2"/>
        <v>8.1532499999999994E-2</v>
      </c>
      <c r="S153" s="148">
        <v>0</v>
      </c>
      <c r="T153" s="149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0" t="s">
        <v>146</v>
      </c>
      <c r="AT153" s="150" t="s">
        <v>143</v>
      </c>
      <c r="AU153" s="150" t="s">
        <v>147</v>
      </c>
      <c r="AY153" s="14" t="s">
        <v>140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4" t="s">
        <v>147</v>
      </c>
      <c r="BK153" s="151">
        <f t="shared" si="9"/>
        <v>0</v>
      </c>
      <c r="BL153" s="14" t="s">
        <v>146</v>
      </c>
      <c r="BM153" s="150" t="s">
        <v>159</v>
      </c>
    </row>
    <row r="154" spans="1:65" s="2" customFormat="1" ht="24.2" customHeight="1" x14ac:dyDescent="0.2">
      <c r="A154" s="29"/>
      <c r="B154" s="142"/>
      <c r="C154" s="173" t="s">
        <v>160</v>
      </c>
      <c r="D154" s="173" t="s">
        <v>143</v>
      </c>
      <c r="E154" s="174" t="s">
        <v>167</v>
      </c>
      <c r="F154" s="175" t="s">
        <v>1375</v>
      </c>
      <c r="G154" s="176" t="s">
        <v>155</v>
      </c>
      <c r="H154" s="177">
        <v>48.77</v>
      </c>
      <c r="I154" s="143"/>
      <c r="J154" s="144">
        <f t="shared" si="0"/>
        <v>0</v>
      </c>
      <c r="K154" s="145"/>
      <c r="L154" s="30"/>
      <c r="M154" s="146" t="s">
        <v>1</v>
      </c>
      <c r="N154" s="147" t="s">
        <v>40</v>
      </c>
      <c r="O154" s="55"/>
      <c r="P154" s="148">
        <f t="shared" si="1"/>
        <v>0</v>
      </c>
      <c r="Q154" s="148">
        <v>7.1940000000000004E-2</v>
      </c>
      <c r="R154" s="148">
        <f t="shared" si="2"/>
        <v>3.5085138000000002</v>
      </c>
      <c r="S154" s="148">
        <v>0</v>
      </c>
      <c r="T154" s="14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0" t="s">
        <v>146</v>
      </c>
      <c r="AT154" s="150" t="s">
        <v>143</v>
      </c>
      <c r="AU154" s="150" t="s">
        <v>147</v>
      </c>
      <c r="AY154" s="14" t="s">
        <v>140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4" t="s">
        <v>147</v>
      </c>
      <c r="BK154" s="151">
        <f t="shared" si="9"/>
        <v>0</v>
      </c>
      <c r="BL154" s="14" t="s">
        <v>146</v>
      </c>
      <c r="BM154" s="150" t="s">
        <v>168</v>
      </c>
    </row>
    <row r="155" spans="1:65" s="2" customFormat="1" ht="24.2" customHeight="1" x14ac:dyDescent="0.2">
      <c r="A155" s="29"/>
      <c r="B155" s="142"/>
      <c r="C155" s="173" t="s">
        <v>164</v>
      </c>
      <c r="D155" s="173" t="s">
        <v>143</v>
      </c>
      <c r="E155" s="174" t="s">
        <v>170</v>
      </c>
      <c r="F155" s="175" t="s">
        <v>1884</v>
      </c>
      <c r="G155" s="176" t="s">
        <v>155</v>
      </c>
      <c r="H155" s="177">
        <v>40.46</v>
      </c>
      <c r="I155" s="143"/>
      <c r="J155" s="144">
        <f t="shared" si="0"/>
        <v>0</v>
      </c>
      <c r="K155" s="145"/>
      <c r="L155" s="30"/>
      <c r="M155" s="146" t="s">
        <v>1</v>
      </c>
      <c r="N155" s="147" t="s">
        <v>40</v>
      </c>
      <c r="O155" s="55"/>
      <c r="P155" s="148">
        <f t="shared" si="1"/>
        <v>0</v>
      </c>
      <c r="Q155" s="148">
        <v>0.10778</v>
      </c>
      <c r="R155" s="148">
        <f t="shared" si="2"/>
        <v>4.3607788000000003</v>
      </c>
      <c r="S155" s="148">
        <v>0</v>
      </c>
      <c r="T155" s="14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0" t="s">
        <v>146</v>
      </c>
      <c r="AT155" s="150" t="s">
        <v>143</v>
      </c>
      <c r="AU155" s="150" t="s">
        <v>147</v>
      </c>
      <c r="AY155" s="14" t="s">
        <v>140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4" t="s">
        <v>147</v>
      </c>
      <c r="BK155" s="151">
        <f t="shared" si="9"/>
        <v>0</v>
      </c>
      <c r="BL155" s="14" t="s">
        <v>146</v>
      </c>
      <c r="BM155" s="150" t="s">
        <v>171</v>
      </c>
    </row>
    <row r="156" spans="1:65" s="2" customFormat="1" ht="24.2" customHeight="1" x14ac:dyDescent="0.2">
      <c r="A156" s="29"/>
      <c r="B156" s="142"/>
      <c r="C156" s="173" t="s">
        <v>166</v>
      </c>
      <c r="D156" s="173" t="s">
        <v>143</v>
      </c>
      <c r="E156" s="174" t="s">
        <v>173</v>
      </c>
      <c r="F156" s="175" t="s">
        <v>174</v>
      </c>
      <c r="G156" s="176" t="s">
        <v>163</v>
      </c>
      <c r="H156" s="177">
        <v>64.8</v>
      </c>
      <c r="I156" s="143"/>
      <c r="J156" s="144">
        <f t="shared" si="0"/>
        <v>0</v>
      </c>
      <c r="K156" s="145"/>
      <c r="L156" s="30"/>
      <c r="M156" s="146" t="s">
        <v>1</v>
      </c>
      <c r="N156" s="147" t="s">
        <v>40</v>
      </c>
      <c r="O156" s="55"/>
      <c r="P156" s="148">
        <f t="shared" si="1"/>
        <v>0</v>
      </c>
      <c r="Q156" s="148">
        <v>1E-4</v>
      </c>
      <c r="R156" s="148">
        <f t="shared" si="2"/>
        <v>6.4799999999999996E-3</v>
      </c>
      <c r="S156" s="148">
        <v>0</v>
      </c>
      <c r="T156" s="149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0" t="s">
        <v>146</v>
      </c>
      <c r="AT156" s="150" t="s">
        <v>143</v>
      </c>
      <c r="AU156" s="150" t="s">
        <v>147</v>
      </c>
      <c r="AY156" s="14" t="s">
        <v>140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4" t="s">
        <v>147</v>
      </c>
      <c r="BK156" s="151">
        <f t="shared" si="9"/>
        <v>0</v>
      </c>
      <c r="BL156" s="14" t="s">
        <v>146</v>
      </c>
      <c r="BM156" s="150" t="s">
        <v>175</v>
      </c>
    </row>
    <row r="157" spans="1:65" s="2" customFormat="1" ht="26.25" customHeight="1" x14ac:dyDescent="0.2">
      <c r="A157" s="29"/>
      <c r="B157" s="142"/>
      <c r="C157" s="173" t="s">
        <v>169</v>
      </c>
      <c r="D157" s="173" t="s">
        <v>143</v>
      </c>
      <c r="E157" s="174" t="s">
        <v>177</v>
      </c>
      <c r="F157" s="175" t="s">
        <v>178</v>
      </c>
      <c r="G157" s="176" t="s">
        <v>163</v>
      </c>
      <c r="H157" s="177">
        <v>33.048000000000002</v>
      </c>
      <c r="I157" s="143"/>
      <c r="J157" s="144">
        <f t="shared" si="0"/>
        <v>0</v>
      </c>
      <c r="K157" s="145"/>
      <c r="L157" s="30"/>
      <c r="M157" s="146" t="s">
        <v>1</v>
      </c>
      <c r="N157" s="147" t="s">
        <v>40</v>
      </c>
      <c r="O157" s="55"/>
      <c r="P157" s="148">
        <f t="shared" si="1"/>
        <v>0</v>
      </c>
      <c r="Q157" s="148">
        <v>1.2E-4</v>
      </c>
      <c r="R157" s="148">
        <f t="shared" si="2"/>
        <v>3.9657600000000005E-3</v>
      </c>
      <c r="S157" s="148">
        <v>0</v>
      </c>
      <c r="T157" s="149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0" t="s">
        <v>146</v>
      </c>
      <c r="AT157" s="150" t="s">
        <v>143</v>
      </c>
      <c r="AU157" s="150" t="s">
        <v>147</v>
      </c>
      <c r="AY157" s="14" t="s">
        <v>140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4" t="s">
        <v>147</v>
      </c>
      <c r="BK157" s="151">
        <f t="shared" si="9"/>
        <v>0</v>
      </c>
      <c r="BL157" s="14" t="s">
        <v>146</v>
      </c>
      <c r="BM157" s="150" t="s">
        <v>179</v>
      </c>
    </row>
    <row r="158" spans="1:65" s="2" customFormat="1" ht="37.9" customHeight="1" x14ac:dyDescent="0.2">
      <c r="A158" s="29"/>
      <c r="B158" s="142"/>
      <c r="C158" s="173" t="s">
        <v>172</v>
      </c>
      <c r="D158" s="173" t="s">
        <v>143</v>
      </c>
      <c r="E158" s="174" t="s">
        <v>181</v>
      </c>
      <c r="F158" s="175" t="s">
        <v>182</v>
      </c>
      <c r="G158" s="176" t="s">
        <v>183</v>
      </c>
      <c r="H158" s="177">
        <v>1.61</v>
      </c>
      <c r="I158" s="143"/>
      <c r="J158" s="144">
        <f t="shared" si="0"/>
        <v>0</v>
      </c>
      <c r="K158" s="145"/>
      <c r="L158" s="30"/>
      <c r="M158" s="146" t="s">
        <v>1</v>
      </c>
      <c r="N158" s="147" t="s">
        <v>40</v>
      </c>
      <c r="O158" s="55"/>
      <c r="P158" s="148">
        <f t="shared" si="1"/>
        <v>0</v>
      </c>
      <c r="Q158" s="148">
        <v>2.2128000000000001</v>
      </c>
      <c r="R158" s="148">
        <f t="shared" si="2"/>
        <v>3.5626080000000004</v>
      </c>
      <c r="S158" s="148">
        <v>0</v>
      </c>
      <c r="T158" s="149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0" t="s">
        <v>146</v>
      </c>
      <c r="AT158" s="150" t="s">
        <v>143</v>
      </c>
      <c r="AU158" s="150" t="s">
        <v>147</v>
      </c>
      <c r="AY158" s="14" t="s">
        <v>140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4" t="s">
        <v>147</v>
      </c>
      <c r="BK158" s="151">
        <f t="shared" si="9"/>
        <v>0</v>
      </c>
      <c r="BL158" s="14" t="s">
        <v>146</v>
      </c>
      <c r="BM158" s="150" t="s">
        <v>184</v>
      </c>
    </row>
    <row r="159" spans="1:65" s="2" customFormat="1" ht="24.2" customHeight="1" x14ac:dyDescent="0.2">
      <c r="A159" s="29"/>
      <c r="B159" s="142"/>
      <c r="C159" s="173" t="s">
        <v>176</v>
      </c>
      <c r="D159" s="173" t="s">
        <v>143</v>
      </c>
      <c r="E159" s="174" t="s">
        <v>186</v>
      </c>
      <c r="F159" s="175" t="s">
        <v>187</v>
      </c>
      <c r="G159" s="176" t="s">
        <v>155</v>
      </c>
      <c r="H159" s="177">
        <v>6.125</v>
      </c>
      <c r="I159" s="143"/>
      <c r="J159" s="144">
        <f t="shared" si="0"/>
        <v>0</v>
      </c>
      <c r="K159" s="145"/>
      <c r="L159" s="30"/>
      <c r="M159" s="146" t="s">
        <v>1</v>
      </c>
      <c r="N159" s="147" t="s">
        <v>40</v>
      </c>
      <c r="O159" s="55"/>
      <c r="P159" s="148">
        <f t="shared" si="1"/>
        <v>0</v>
      </c>
      <c r="Q159" s="148">
        <v>4.8199999999999996E-3</v>
      </c>
      <c r="R159" s="148">
        <f t="shared" si="2"/>
        <v>2.9522499999999997E-2</v>
      </c>
      <c r="S159" s="148">
        <v>0</v>
      </c>
      <c r="T159" s="149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0" t="s">
        <v>146</v>
      </c>
      <c r="AT159" s="150" t="s">
        <v>143</v>
      </c>
      <c r="AU159" s="150" t="s">
        <v>147</v>
      </c>
      <c r="AY159" s="14" t="s">
        <v>140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14" t="s">
        <v>147</v>
      </c>
      <c r="BK159" s="151">
        <f t="shared" si="9"/>
        <v>0</v>
      </c>
      <c r="BL159" s="14" t="s">
        <v>146</v>
      </c>
      <c r="BM159" s="150" t="s">
        <v>188</v>
      </c>
    </row>
    <row r="160" spans="1:65" s="2" customFormat="1" ht="24.2" customHeight="1" x14ac:dyDescent="0.2">
      <c r="A160" s="29"/>
      <c r="B160" s="142"/>
      <c r="C160" s="173" t="s">
        <v>180</v>
      </c>
      <c r="D160" s="173" t="s">
        <v>143</v>
      </c>
      <c r="E160" s="174" t="s">
        <v>190</v>
      </c>
      <c r="F160" s="175" t="s">
        <v>191</v>
      </c>
      <c r="G160" s="176" t="s">
        <v>155</v>
      </c>
      <c r="H160" s="177">
        <v>6.125</v>
      </c>
      <c r="I160" s="143"/>
      <c r="J160" s="144">
        <f t="shared" si="0"/>
        <v>0</v>
      </c>
      <c r="K160" s="145"/>
      <c r="L160" s="30"/>
      <c r="M160" s="146" t="s">
        <v>1</v>
      </c>
      <c r="N160" s="147" t="s">
        <v>40</v>
      </c>
      <c r="O160" s="55"/>
      <c r="P160" s="148">
        <f t="shared" si="1"/>
        <v>0</v>
      </c>
      <c r="Q160" s="148">
        <v>0</v>
      </c>
      <c r="R160" s="148">
        <f t="shared" si="2"/>
        <v>0</v>
      </c>
      <c r="S160" s="148">
        <v>0</v>
      </c>
      <c r="T160" s="149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0" t="s">
        <v>146</v>
      </c>
      <c r="AT160" s="150" t="s">
        <v>143</v>
      </c>
      <c r="AU160" s="150" t="s">
        <v>147</v>
      </c>
      <c r="AY160" s="14" t="s">
        <v>140</v>
      </c>
      <c r="BE160" s="151">
        <f t="shared" si="4"/>
        <v>0</v>
      </c>
      <c r="BF160" s="151">
        <f t="shared" si="5"/>
        <v>0</v>
      </c>
      <c r="BG160" s="151">
        <f t="shared" si="6"/>
        <v>0</v>
      </c>
      <c r="BH160" s="151">
        <f t="shared" si="7"/>
        <v>0</v>
      </c>
      <c r="BI160" s="151">
        <f t="shared" si="8"/>
        <v>0</v>
      </c>
      <c r="BJ160" s="14" t="s">
        <v>147</v>
      </c>
      <c r="BK160" s="151">
        <f t="shared" si="9"/>
        <v>0</v>
      </c>
      <c r="BL160" s="14" t="s">
        <v>146</v>
      </c>
      <c r="BM160" s="150" t="s">
        <v>192</v>
      </c>
    </row>
    <row r="161" spans="1:65" s="12" customFormat="1" ht="22.9" customHeight="1" x14ac:dyDescent="0.2">
      <c r="B161" s="130"/>
      <c r="C161" s="183"/>
      <c r="D161" s="184" t="s">
        <v>73</v>
      </c>
      <c r="E161" s="185" t="s">
        <v>146</v>
      </c>
      <c r="F161" s="185" t="s">
        <v>193</v>
      </c>
      <c r="G161" s="183"/>
      <c r="H161" s="183"/>
      <c r="I161" s="133"/>
      <c r="J161" s="141">
        <f>BK161</f>
        <v>0</v>
      </c>
      <c r="L161" s="130"/>
      <c r="M161" s="134"/>
      <c r="N161" s="135"/>
      <c r="O161" s="135"/>
      <c r="P161" s="136">
        <f>SUM(P162:P164)</f>
        <v>0</v>
      </c>
      <c r="Q161" s="135"/>
      <c r="R161" s="136">
        <f>SUM(R162:R164)</f>
        <v>6.5270240000000007E-2</v>
      </c>
      <c r="S161" s="135"/>
      <c r="T161" s="137">
        <f>SUM(T162:T164)</f>
        <v>0</v>
      </c>
      <c r="AR161" s="131" t="s">
        <v>80</v>
      </c>
      <c r="AT161" s="138" t="s">
        <v>73</v>
      </c>
      <c r="AU161" s="138" t="s">
        <v>80</v>
      </c>
      <c r="AY161" s="131" t="s">
        <v>140</v>
      </c>
      <c r="BK161" s="139">
        <f>SUM(BK162:BK164)</f>
        <v>0</v>
      </c>
    </row>
    <row r="162" spans="1:65" s="2" customFormat="1" ht="27.75" customHeight="1" x14ac:dyDescent="0.2">
      <c r="A162" s="29"/>
      <c r="B162" s="142"/>
      <c r="C162" s="173" t="s">
        <v>185</v>
      </c>
      <c r="D162" s="173" t="s">
        <v>143</v>
      </c>
      <c r="E162" s="174" t="s">
        <v>195</v>
      </c>
      <c r="F162" s="175" t="s">
        <v>196</v>
      </c>
      <c r="G162" s="176" t="s">
        <v>183</v>
      </c>
      <c r="H162" s="177">
        <v>2.8000000000000001E-2</v>
      </c>
      <c r="I162" s="143"/>
      <c r="J162" s="144">
        <f>ROUND(I162*H162,2)</f>
        <v>0</v>
      </c>
      <c r="K162" s="145"/>
      <c r="L162" s="30"/>
      <c r="M162" s="146" t="s">
        <v>1</v>
      </c>
      <c r="N162" s="147" t="s">
        <v>40</v>
      </c>
      <c r="O162" s="55"/>
      <c r="P162" s="148">
        <f>O162*H162</f>
        <v>0</v>
      </c>
      <c r="Q162" s="148">
        <v>2.29698</v>
      </c>
      <c r="R162" s="148">
        <f>Q162*H162</f>
        <v>6.4315440000000001E-2</v>
      </c>
      <c r="S162" s="148">
        <v>0</v>
      </c>
      <c r="T162" s="149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0" t="s">
        <v>146</v>
      </c>
      <c r="AT162" s="150" t="s">
        <v>143</v>
      </c>
      <c r="AU162" s="150" t="s">
        <v>147</v>
      </c>
      <c r="AY162" s="14" t="s">
        <v>140</v>
      </c>
      <c r="BE162" s="151">
        <f>IF(N162="základná",J162,0)</f>
        <v>0</v>
      </c>
      <c r="BF162" s="151">
        <f>IF(N162="znížená",J162,0)</f>
        <v>0</v>
      </c>
      <c r="BG162" s="151">
        <f>IF(N162="zákl. prenesená",J162,0)</f>
        <v>0</v>
      </c>
      <c r="BH162" s="151">
        <f>IF(N162="zníž. prenesená",J162,0)</f>
        <v>0</v>
      </c>
      <c r="BI162" s="151">
        <f>IF(N162="nulová",J162,0)</f>
        <v>0</v>
      </c>
      <c r="BJ162" s="14" t="s">
        <v>147</v>
      </c>
      <c r="BK162" s="151">
        <f>ROUND(I162*H162,2)</f>
        <v>0</v>
      </c>
      <c r="BL162" s="14" t="s">
        <v>146</v>
      </c>
      <c r="BM162" s="150" t="s">
        <v>1885</v>
      </c>
    </row>
    <row r="163" spans="1:65" s="2" customFormat="1" ht="24.2" customHeight="1" x14ac:dyDescent="0.2">
      <c r="A163" s="29"/>
      <c r="B163" s="142"/>
      <c r="C163" s="173" t="s">
        <v>189</v>
      </c>
      <c r="D163" s="173" t="s">
        <v>143</v>
      </c>
      <c r="E163" s="174" t="s">
        <v>198</v>
      </c>
      <c r="F163" s="175" t="s">
        <v>199</v>
      </c>
      <c r="G163" s="176" t="s">
        <v>155</v>
      </c>
      <c r="H163" s="177">
        <v>0.28000000000000003</v>
      </c>
      <c r="I163" s="143"/>
      <c r="J163" s="144">
        <f>ROUND(I163*H163,2)</f>
        <v>0</v>
      </c>
      <c r="K163" s="145"/>
      <c r="L163" s="30"/>
      <c r="M163" s="146" t="s">
        <v>1</v>
      </c>
      <c r="N163" s="147" t="s">
        <v>40</v>
      </c>
      <c r="O163" s="55"/>
      <c r="P163" s="148">
        <f>O163*H163</f>
        <v>0</v>
      </c>
      <c r="Q163" s="148">
        <v>3.4099999999999998E-3</v>
      </c>
      <c r="R163" s="148">
        <f>Q163*H163</f>
        <v>9.5480000000000001E-4</v>
      </c>
      <c r="S163" s="148">
        <v>0</v>
      </c>
      <c r="T163" s="149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0" t="s">
        <v>146</v>
      </c>
      <c r="AT163" s="150" t="s">
        <v>143</v>
      </c>
      <c r="AU163" s="150" t="s">
        <v>147</v>
      </c>
      <c r="AY163" s="14" t="s">
        <v>140</v>
      </c>
      <c r="BE163" s="151">
        <f>IF(N163="základná",J163,0)</f>
        <v>0</v>
      </c>
      <c r="BF163" s="151">
        <f>IF(N163="znížená",J163,0)</f>
        <v>0</v>
      </c>
      <c r="BG163" s="151">
        <f>IF(N163="zákl. prenesená",J163,0)</f>
        <v>0</v>
      </c>
      <c r="BH163" s="151">
        <f>IF(N163="zníž. prenesená",J163,0)</f>
        <v>0</v>
      </c>
      <c r="BI163" s="151">
        <f>IF(N163="nulová",J163,0)</f>
        <v>0</v>
      </c>
      <c r="BJ163" s="14" t="s">
        <v>147</v>
      </c>
      <c r="BK163" s="151">
        <f>ROUND(I163*H163,2)</f>
        <v>0</v>
      </c>
      <c r="BL163" s="14" t="s">
        <v>146</v>
      </c>
      <c r="BM163" s="150" t="s">
        <v>1886</v>
      </c>
    </row>
    <row r="164" spans="1:65" s="2" customFormat="1" ht="24.2" customHeight="1" x14ac:dyDescent="0.2">
      <c r="A164" s="29"/>
      <c r="B164" s="142"/>
      <c r="C164" s="173" t="s">
        <v>194</v>
      </c>
      <c r="D164" s="173" t="s">
        <v>143</v>
      </c>
      <c r="E164" s="174" t="s">
        <v>201</v>
      </c>
      <c r="F164" s="175" t="s">
        <v>202</v>
      </c>
      <c r="G164" s="176" t="s">
        <v>155</v>
      </c>
      <c r="H164" s="177">
        <v>0.28000000000000003</v>
      </c>
      <c r="I164" s="143"/>
      <c r="J164" s="144">
        <f>ROUND(I164*H164,2)</f>
        <v>0</v>
      </c>
      <c r="K164" s="145"/>
      <c r="L164" s="30"/>
      <c r="M164" s="146" t="s">
        <v>1</v>
      </c>
      <c r="N164" s="147" t="s">
        <v>40</v>
      </c>
      <c r="O164" s="55"/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0" t="s">
        <v>146</v>
      </c>
      <c r="AT164" s="150" t="s">
        <v>143</v>
      </c>
      <c r="AU164" s="150" t="s">
        <v>147</v>
      </c>
      <c r="AY164" s="14" t="s">
        <v>140</v>
      </c>
      <c r="BE164" s="151">
        <f>IF(N164="základná",J164,0)</f>
        <v>0</v>
      </c>
      <c r="BF164" s="151">
        <f>IF(N164="znížená",J164,0)</f>
        <v>0</v>
      </c>
      <c r="BG164" s="151">
        <f>IF(N164="zákl. prenesená",J164,0)</f>
        <v>0</v>
      </c>
      <c r="BH164" s="151">
        <f>IF(N164="zníž. prenesená",J164,0)</f>
        <v>0</v>
      </c>
      <c r="BI164" s="151">
        <f>IF(N164="nulová",J164,0)</f>
        <v>0</v>
      </c>
      <c r="BJ164" s="14" t="s">
        <v>147</v>
      </c>
      <c r="BK164" s="151">
        <f>ROUND(I164*H164,2)</f>
        <v>0</v>
      </c>
      <c r="BL164" s="14" t="s">
        <v>146</v>
      </c>
      <c r="BM164" s="150" t="s">
        <v>1887</v>
      </c>
    </row>
    <row r="165" spans="1:65" s="12" customFormat="1" ht="22.9" customHeight="1" x14ac:dyDescent="0.2">
      <c r="B165" s="130"/>
      <c r="C165" s="183"/>
      <c r="D165" s="184" t="s">
        <v>73</v>
      </c>
      <c r="E165" s="185" t="s">
        <v>164</v>
      </c>
      <c r="F165" s="185" t="s">
        <v>203</v>
      </c>
      <c r="G165" s="183"/>
      <c r="H165" s="183"/>
      <c r="I165" s="133"/>
      <c r="J165" s="141">
        <f>BK165</f>
        <v>0</v>
      </c>
      <c r="L165" s="130"/>
      <c r="M165" s="134"/>
      <c r="N165" s="135"/>
      <c r="O165" s="135"/>
      <c r="P165" s="136">
        <f>SUM(P166:P191)</f>
        <v>0</v>
      </c>
      <c r="Q165" s="135"/>
      <c r="R165" s="136">
        <f>SUM(R166:R191)</f>
        <v>27.471216459999997</v>
      </c>
      <c r="S165" s="135"/>
      <c r="T165" s="137">
        <f>SUM(T166:T191)</f>
        <v>0</v>
      </c>
      <c r="AR165" s="131" t="s">
        <v>80</v>
      </c>
      <c r="AT165" s="138" t="s">
        <v>73</v>
      </c>
      <c r="AU165" s="138" t="s">
        <v>80</v>
      </c>
      <c r="AY165" s="131" t="s">
        <v>140</v>
      </c>
      <c r="BK165" s="139">
        <f>SUM(BK166:BK191)</f>
        <v>0</v>
      </c>
    </row>
    <row r="166" spans="1:65" s="2" customFormat="1" ht="49.15" customHeight="1" x14ac:dyDescent="0.2">
      <c r="A166" s="29"/>
      <c r="B166" s="142"/>
      <c r="C166" s="173" t="s">
        <v>197</v>
      </c>
      <c r="D166" s="173" t="s">
        <v>143</v>
      </c>
      <c r="E166" s="174" t="s">
        <v>205</v>
      </c>
      <c r="F166" s="175" t="s">
        <v>206</v>
      </c>
      <c r="G166" s="176" t="s">
        <v>155</v>
      </c>
      <c r="H166" s="177">
        <v>76.319000000000003</v>
      </c>
      <c r="I166" s="143"/>
      <c r="J166" s="144">
        <f t="shared" ref="J166:J191" si="10">ROUND(I166*H166,2)</f>
        <v>0</v>
      </c>
      <c r="K166" s="145"/>
      <c r="L166" s="30"/>
      <c r="M166" s="146" t="s">
        <v>1</v>
      </c>
      <c r="N166" s="147" t="s">
        <v>40</v>
      </c>
      <c r="O166" s="55"/>
      <c r="P166" s="148">
        <f t="shared" ref="P166:P191" si="11">O166*H166</f>
        <v>0</v>
      </c>
      <c r="Q166" s="148">
        <v>1.098E-2</v>
      </c>
      <c r="R166" s="148">
        <f t="shared" ref="R166:R191" si="12">Q166*H166</f>
        <v>0.83798262000000001</v>
      </c>
      <c r="S166" s="148">
        <v>0</v>
      </c>
      <c r="T166" s="149">
        <f t="shared" ref="T166:T191" si="13"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0" t="s">
        <v>146</v>
      </c>
      <c r="AT166" s="150" t="s">
        <v>143</v>
      </c>
      <c r="AU166" s="150" t="s">
        <v>147</v>
      </c>
      <c r="AY166" s="14" t="s">
        <v>140</v>
      </c>
      <c r="BE166" s="151">
        <f t="shared" ref="BE166:BE191" si="14">IF(N166="základná",J166,0)</f>
        <v>0</v>
      </c>
      <c r="BF166" s="151">
        <f t="shared" ref="BF166:BF191" si="15">IF(N166="znížená",J166,0)</f>
        <v>0</v>
      </c>
      <c r="BG166" s="151">
        <f t="shared" ref="BG166:BG191" si="16">IF(N166="zákl. prenesená",J166,0)</f>
        <v>0</v>
      </c>
      <c r="BH166" s="151">
        <f t="shared" ref="BH166:BH191" si="17">IF(N166="zníž. prenesená",J166,0)</f>
        <v>0</v>
      </c>
      <c r="BI166" s="151">
        <f t="shared" ref="BI166:BI191" si="18">IF(N166="nulová",J166,0)</f>
        <v>0</v>
      </c>
      <c r="BJ166" s="14" t="s">
        <v>147</v>
      </c>
      <c r="BK166" s="151">
        <f t="shared" ref="BK166:BK191" si="19">ROUND(I166*H166,2)</f>
        <v>0</v>
      </c>
      <c r="BL166" s="14" t="s">
        <v>146</v>
      </c>
      <c r="BM166" s="150" t="s">
        <v>207</v>
      </c>
    </row>
    <row r="167" spans="1:65" s="2" customFormat="1" ht="37.9" customHeight="1" x14ac:dyDescent="0.2">
      <c r="A167" s="29"/>
      <c r="B167" s="142"/>
      <c r="C167" s="173" t="s">
        <v>200</v>
      </c>
      <c r="D167" s="173" t="s">
        <v>143</v>
      </c>
      <c r="E167" s="174" t="s">
        <v>209</v>
      </c>
      <c r="F167" s="175" t="s">
        <v>210</v>
      </c>
      <c r="G167" s="176" t="s">
        <v>155</v>
      </c>
      <c r="H167" s="177">
        <v>76.319000000000003</v>
      </c>
      <c r="I167" s="143"/>
      <c r="J167" s="144">
        <f t="shared" si="10"/>
        <v>0</v>
      </c>
      <c r="K167" s="145"/>
      <c r="L167" s="30"/>
      <c r="M167" s="146" t="s">
        <v>1</v>
      </c>
      <c r="N167" s="147" t="s">
        <v>40</v>
      </c>
      <c r="O167" s="55"/>
      <c r="P167" s="148">
        <f t="shared" si="11"/>
        <v>0</v>
      </c>
      <c r="Q167" s="148">
        <v>1.4999999999999999E-4</v>
      </c>
      <c r="R167" s="148">
        <f t="shared" si="12"/>
        <v>1.1447849999999999E-2</v>
      </c>
      <c r="S167" s="148">
        <v>0</v>
      </c>
      <c r="T167" s="149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0" t="s">
        <v>146</v>
      </c>
      <c r="AT167" s="150" t="s">
        <v>143</v>
      </c>
      <c r="AU167" s="150" t="s">
        <v>147</v>
      </c>
      <c r="AY167" s="14" t="s">
        <v>140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4" t="s">
        <v>147</v>
      </c>
      <c r="BK167" s="151">
        <f t="shared" si="19"/>
        <v>0</v>
      </c>
      <c r="BL167" s="14" t="s">
        <v>146</v>
      </c>
      <c r="BM167" s="150" t="s">
        <v>211</v>
      </c>
    </row>
    <row r="168" spans="1:65" s="2" customFormat="1" ht="24.2" customHeight="1" x14ac:dyDescent="0.2">
      <c r="A168" s="29"/>
      <c r="B168" s="142"/>
      <c r="C168" s="173" t="s">
        <v>204</v>
      </c>
      <c r="D168" s="173" t="s">
        <v>143</v>
      </c>
      <c r="E168" s="174" t="s">
        <v>213</v>
      </c>
      <c r="F168" s="175" t="s">
        <v>214</v>
      </c>
      <c r="G168" s="176" t="s">
        <v>155</v>
      </c>
      <c r="H168" s="177">
        <v>76.319000000000003</v>
      </c>
      <c r="I168" s="143"/>
      <c r="J168" s="144">
        <f t="shared" si="10"/>
        <v>0</v>
      </c>
      <c r="K168" s="145"/>
      <c r="L168" s="30"/>
      <c r="M168" s="146" t="s">
        <v>1</v>
      </c>
      <c r="N168" s="147" t="s">
        <v>40</v>
      </c>
      <c r="O168" s="55"/>
      <c r="P168" s="148">
        <f t="shared" si="11"/>
        <v>0</v>
      </c>
      <c r="Q168" s="148">
        <v>2.0000000000000001E-4</v>
      </c>
      <c r="R168" s="148">
        <f t="shared" si="12"/>
        <v>1.5263800000000001E-2</v>
      </c>
      <c r="S168" s="148">
        <v>0</v>
      </c>
      <c r="T168" s="149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0" t="s">
        <v>146</v>
      </c>
      <c r="AT168" s="150" t="s">
        <v>143</v>
      </c>
      <c r="AU168" s="150" t="s">
        <v>147</v>
      </c>
      <c r="AY168" s="14" t="s">
        <v>140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4" t="s">
        <v>147</v>
      </c>
      <c r="BK168" s="151">
        <f t="shared" si="19"/>
        <v>0</v>
      </c>
      <c r="BL168" s="14" t="s">
        <v>146</v>
      </c>
      <c r="BM168" s="150" t="s">
        <v>215</v>
      </c>
    </row>
    <row r="169" spans="1:65" s="2" customFormat="1" ht="24.2" customHeight="1" x14ac:dyDescent="0.2">
      <c r="A169" s="29"/>
      <c r="B169" s="142"/>
      <c r="C169" s="173" t="s">
        <v>208</v>
      </c>
      <c r="D169" s="173" t="s">
        <v>143</v>
      </c>
      <c r="E169" s="174" t="s">
        <v>216</v>
      </c>
      <c r="F169" s="175" t="s">
        <v>217</v>
      </c>
      <c r="G169" s="176" t="s">
        <v>155</v>
      </c>
      <c r="H169" s="177">
        <v>22.896000000000001</v>
      </c>
      <c r="I169" s="143"/>
      <c r="J169" s="144">
        <f t="shared" si="10"/>
        <v>0</v>
      </c>
      <c r="K169" s="145"/>
      <c r="L169" s="30"/>
      <c r="M169" s="146" t="s">
        <v>1</v>
      </c>
      <c r="N169" s="147" t="s">
        <v>40</v>
      </c>
      <c r="O169" s="55"/>
      <c r="P169" s="148">
        <f t="shared" si="11"/>
        <v>0</v>
      </c>
      <c r="Q169" s="148">
        <v>4.15E-3</v>
      </c>
      <c r="R169" s="148">
        <f t="shared" si="12"/>
        <v>9.5018400000000003E-2</v>
      </c>
      <c r="S169" s="148">
        <v>0</v>
      </c>
      <c r="T169" s="149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0" t="s">
        <v>146</v>
      </c>
      <c r="AT169" s="150" t="s">
        <v>143</v>
      </c>
      <c r="AU169" s="150" t="s">
        <v>147</v>
      </c>
      <c r="AY169" s="14" t="s">
        <v>140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4" t="s">
        <v>147</v>
      </c>
      <c r="BK169" s="151">
        <f t="shared" si="19"/>
        <v>0</v>
      </c>
      <c r="BL169" s="14" t="s">
        <v>146</v>
      </c>
      <c r="BM169" s="150" t="s">
        <v>218</v>
      </c>
    </row>
    <row r="170" spans="1:65" s="2" customFormat="1" ht="24.2" customHeight="1" x14ac:dyDescent="0.2">
      <c r="A170" s="29"/>
      <c r="B170" s="142"/>
      <c r="C170" s="173" t="s">
        <v>212</v>
      </c>
      <c r="D170" s="173" t="s">
        <v>143</v>
      </c>
      <c r="E170" s="174" t="s">
        <v>220</v>
      </c>
      <c r="F170" s="175" t="s">
        <v>221</v>
      </c>
      <c r="G170" s="176" t="s">
        <v>155</v>
      </c>
      <c r="H170" s="177">
        <v>26.305</v>
      </c>
      <c r="I170" s="143"/>
      <c r="J170" s="144">
        <f t="shared" si="10"/>
        <v>0</v>
      </c>
      <c r="K170" s="145"/>
      <c r="L170" s="30"/>
      <c r="M170" s="146" t="s">
        <v>1</v>
      </c>
      <c r="N170" s="147" t="s">
        <v>40</v>
      </c>
      <c r="O170" s="55"/>
      <c r="P170" s="148">
        <f t="shared" si="11"/>
        <v>0</v>
      </c>
      <c r="Q170" s="148">
        <v>7.5520000000000004E-2</v>
      </c>
      <c r="R170" s="148">
        <f t="shared" si="12"/>
        <v>1.9865536000000001</v>
      </c>
      <c r="S170" s="148">
        <v>0</v>
      </c>
      <c r="T170" s="149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0" t="s">
        <v>146</v>
      </c>
      <c r="AT170" s="150" t="s">
        <v>143</v>
      </c>
      <c r="AU170" s="150" t="s">
        <v>147</v>
      </c>
      <c r="AY170" s="14" t="s">
        <v>140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4" t="s">
        <v>147</v>
      </c>
      <c r="BK170" s="151">
        <f t="shared" si="19"/>
        <v>0</v>
      </c>
      <c r="BL170" s="14" t="s">
        <v>146</v>
      </c>
      <c r="BM170" s="150" t="s">
        <v>222</v>
      </c>
    </row>
    <row r="171" spans="1:65" s="2" customFormat="1" ht="24.2" customHeight="1" x14ac:dyDescent="0.2">
      <c r="A171" s="29"/>
      <c r="B171" s="142"/>
      <c r="C171" s="173" t="s">
        <v>7</v>
      </c>
      <c r="D171" s="173" t="s">
        <v>143</v>
      </c>
      <c r="E171" s="174" t="s">
        <v>224</v>
      </c>
      <c r="F171" s="175" t="s">
        <v>225</v>
      </c>
      <c r="G171" s="176" t="s">
        <v>155</v>
      </c>
      <c r="H171" s="177">
        <v>101.026</v>
      </c>
      <c r="I171" s="143"/>
      <c r="J171" s="144">
        <f t="shared" si="10"/>
        <v>0</v>
      </c>
      <c r="K171" s="145"/>
      <c r="L171" s="30"/>
      <c r="M171" s="146" t="s">
        <v>1</v>
      </c>
      <c r="N171" s="147" t="s">
        <v>40</v>
      </c>
      <c r="O171" s="55"/>
      <c r="P171" s="148">
        <f t="shared" si="11"/>
        <v>0</v>
      </c>
      <c r="Q171" s="148">
        <v>1.0880000000000001E-2</v>
      </c>
      <c r="R171" s="148">
        <f t="shared" si="12"/>
        <v>1.09916288</v>
      </c>
      <c r="S171" s="148">
        <v>0</v>
      </c>
      <c r="T171" s="149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0" t="s">
        <v>146</v>
      </c>
      <c r="AT171" s="150" t="s">
        <v>143</v>
      </c>
      <c r="AU171" s="150" t="s">
        <v>147</v>
      </c>
      <c r="AY171" s="14" t="s">
        <v>140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4" t="s">
        <v>147</v>
      </c>
      <c r="BK171" s="151">
        <f t="shared" si="19"/>
        <v>0</v>
      </c>
      <c r="BL171" s="14" t="s">
        <v>146</v>
      </c>
      <c r="BM171" s="150" t="s">
        <v>226</v>
      </c>
    </row>
    <row r="172" spans="1:65" s="2" customFormat="1" ht="24.2" customHeight="1" x14ac:dyDescent="0.2">
      <c r="A172" s="29"/>
      <c r="B172" s="142"/>
      <c r="C172" s="173" t="s">
        <v>219</v>
      </c>
      <c r="D172" s="173" t="s">
        <v>143</v>
      </c>
      <c r="E172" s="174" t="s">
        <v>228</v>
      </c>
      <c r="F172" s="175" t="s">
        <v>229</v>
      </c>
      <c r="G172" s="176" t="s">
        <v>155</v>
      </c>
      <c r="H172" s="177">
        <v>26.305</v>
      </c>
      <c r="I172" s="143"/>
      <c r="J172" s="144">
        <f t="shared" si="10"/>
        <v>0</v>
      </c>
      <c r="K172" s="145"/>
      <c r="L172" s="30"/>
      <c r="M172" s="146" t="s">
        <v>1</v>
      </c>
      <c r="N172" s="147" t="s">
        <v>40</v>
      </c>
      <c r="O172" s="55"/>
      <c r="P172" s="148">
        <f t="shared" si="11"/>
        <v>0</v>
      </c>
      <c r="Q172" s="148">
        <v>3.6229999999999998E-2</v>
      </c>
      <c r="R172" s="148">
        <f t="shared" si="12"/>
        <v>0.95303014999999991</v>
      </c>
      <c r="S172" s="148">
        <v>0</v>
      </c>
      <c r="T172" s="149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0" t="s">
        <v>146</v>
      </c>
      <c r="AT172" s="150" t="s">
        <v>143</v>
      </c>
      <c r="AU172" s="150" t="s">
        <v>147</v>
      </c>
      <c r="AY172" s="14" t="s">
        <v>140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4" t="s">
        <v>147</v>
      </c>
      <c r="BK172" s="151">
        <f t="shared" si="19"/>
        <v>0</v>
      </c>
      <c r="BL172" s="14" t="s">
        <v>146</v>
      </c>
      <c r="BM172" s="150" t="s">
        <v>230</v>
      </c>
    </row>
    <row r="173" spans="1:65" s="2" customFormat="1" ht="37.9" customHeight="1" x14ac:dyDescent="0.2">
      <c r="A173" s="29"/>
      <c r="B173" s="142"/>
      <c r="C173" s="173" t="s">
        <v>223</v>
      </c>
      <c r="D173" s="173" t="s">
        <v>143</v>
      </c>
      <c r="E173" s="174" t="s">
        <v>232</v>
      </c>
      <c r="F173" s="175" t="s">
        <v>233</v>
      </c>
      <c r="G173" s="176" t="s">
        <v>155</v>
      </c>
      <c r="H173" s="177">
        <v>420.85399999999998</v>
      </c>
      <c r="I173" s="143"/>
      <c r="J173" s="144">
        <f t="shared" si="10"/>
        <v>0</v>
      </c>
      <c r="K173" s="145"/>
      <c r="L173" s="30"/>
      <c r="M173" s="146" t="s">
        <v>1</v>
      </c>
      <c r="N173" s="147" t="s">
        <v>40</v>
      </c>
      <c r="O173" s="55"/>
      <c r="P173" s="148">
        <f t="shared" si="11"/>
        <v>0</v>
      </c>
      <c r="Q173" s="148">
        <v>1.4999999999999999E-4</v>
      </c>
      <c r="R173" s="148">
        <f t="shared" si="12"/>
        <v>6.3128099999999993E-2</v>
      </c>
      <c r="S173" s="148">
        <v>0</v>
      </c>
      <c r="T173" s="149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0" t="s">
        <v>146</v>
      </c>
      <c r="AT173" s="150" t="s">
        <v>143</v>
      </c>
      <c r="AU173" s="150" t="s">
        <v>147</v>
      </c>
      <c r="AY173" s="14" t="s">
        <v>140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4" t="s">
        <v>147</v>
      </c>
      <c r="BK173" s="151">
        <f t="shared" si="19"/>
        <v>0</v>
      </c>
      <c r="BL173" s="14" t="s">
        <v>146</v>
      </c>
      <c r="BM173" s="150" t="s">
        <v>234</v>
      </c>
    </row>
    <row r="174" spans="1:65" s="2" customFormat="1" ht="24.2" customHeight="1" x14ac:dyDescent="0.2">
      <c r="A174" s="29"/>
      <c r="B174" s="142"/>
      <c r="C174" s="173" t="s">
        <v>227</v>
      </c>
      <c r="D174" s="173" t="s">
        <v>143</v>
      </c>
      <c r="E174" s="174" t="s">
        <v>236</v>
      </c>
      <c r="F174" s="175" t="s">
        <v>237</v>
      </c>
      <c r="G174" s="176" t="s">
        <v>155</v>
      </c>
      <c r="H174" s="177">
        <v>420.85399999999998</v>
      </c>
      <c r="I174" s="143"/>
      <c r="J174" s="144">
        <f t="shared" si="10"/>
        <v>0</v>
      </c>
      <c r="K174" s="145"/>
      <c r="L174" s="30"/>
      <c r="M174" s="146" t="s">
        <v>1</v>
      </c>
      <c r="N174" s="147" t="s">
        <v>40</v>
      </c>
      <c r="O174" s="55"/>
      <c r="P174" s="148">
        <f t="shared" si="11"/>
        <v>0</v>
      </c>
      <c r="Q174" s="148">
        <v>4.0000000000000002E-4</v>
      </c>
      <c r="R174" s="148">
        <f t="shared" si="12"/>
        <v>0.16834160000000001</v>
      </c>
      <c r="S174" s="148">
        <v>0</v>
      </c>
      <c r="T174" s="149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0" t="s">
        <v>146</v>
      </c>
      <c r="AT174" s="150" t="s">
        <v>143</v>
      </c>
      <c r="AU174" s="150" t="s">
        <v>147</v>
      </c>
      <c r="AY174" s="14" t="s">
        <v>140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4" t="s">
        <v>147</v>
      </c>
      <c r="BK174" s="151">
        <f t="shared" si="19"/>
        <v>0</v>
      </c>
      <c r="BL174" s="14" t="s">
        <v>146</v>
      </c>
      <c r="BM174" s="150" t="s">
        <v>238</v>
      </c>
    </row>
    <row r="175" spans="1:65" s="2" customFormat="1" ht="24.2" customHeight="1" x14ac:dyDescent="0.2">
      <c r="A175" s="29"/>
      <c r="B175" s="142"/>
      <c r="C175" s="173" t="s">
        <v>231</v>
      </c>
      <c r="D175" s="173" t="s">
        <v>143</v>
      </c>
      <c r="E175" s="174" t="s">
        <v>240</v>
      </c>
      <c r="F175" s="175" t="s">
        <v>241</v>
      </c>
      <c r="G175" s="176" t="s">
        <v>155</v>
      </c>
      <c r="H175" s="177">
        <v>420.85399999999998</v>
      </c>
      <c r="I175" s="143"/>
      <c r="J175" s="144">
        <f t="shared" si="10"/>
        <v>0</v>
      </c>
      <c r="K175" s="145"/>
      <c r="L175" s="30"/>
      <c r="M175" s="146" t="s">
        <v>1</v>
      </c>
      <c r="N175" s="147" t="s">
        <v>40</v>
      </c>
      <c r="O175" s="55"/>
      <c r="P175" s="148">
        <f t="shared" si="11"/>
        <v>0</v>
      </c>
      <c r="Q175" s="148">
        <v>1.575E-2</v>
      </c>
      <c r="R175" s="148">
        <f t="shared" si="12"/>
        <v>6.6284504999999996</v>
      </c>
      <c r="S175" s="148">
        <v>0</v>
      </c>
      <c r="T175" s="149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0" t="s">
        <v>146</v>
      </c>
      <c r="AT175" s="150" t="s">
        <v>143</v>
      </c>
      <c r="AU175" s="150" t="s">
        <v>147</v>
      </c>
      <c r="AY175" s="14" t="s">
        <v>140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14" t="s">
        <v>147</v>
      </c>
      <c r="BK175" s="151">
        <f t="shared" si="19"/>
        <v>0</v>
      </c>
      <c r="BL175" s="14" t="s">
        <v>146</v>
      </c>
      <c r="BM175" s="150" t="s">
        <v>242</v>
      </c>
    </row>
    <row r="176" spans="1:65" s="2" customFormat="1" ht="24.2" customHeight="1" x14ac:dyDescent="0.2">
      <c r="A176" s="29"/>
      <c r="B176" s="142"/>
      <c r="C176" s="173" t="s">
        <v>235</v>
      </c>
      <c r="D176" s="173" t="s">
        <v>143</v>
      </c>
      <c r="E176" s="174" t="s">
        <v>244</v>
      </c>
      <c r="F176" s="175" t="s">
        <v>245</v>
      </c>
      <c r="G176" s="176" t="s">
        <v>163</v>
      </c>
      <c r="H176" s="177">
        <v>294.59800000000001</v>
      </c>
      <c r="I176" s="143"/>
      <c r="J176" s="144">
        <f t="shared" si="10"/>
        <v>0</v>
      </c>
      <c r="K176" s="145"/>
      <c r="L176" s="30"/>
      <c r="M176" s="146" t="s">
        <v>1</v>
      </c>
      <c r="N176" s="147" t="s">
        <v>40</v>
      </c>
      <c r="O176" s="55"/>
      <c r="P176" s="148">
        <f t="shared" si="11"/>
        <v>0</v>
      </c>
      <c r="Q176" s="148">
        <v>1.7700000000000001E-3</v>
      </c>
      <c r="R176" s="148">
        <f t="shared" si="12"/>
        <v>0.52143846000000005</v>
      </c>
      <c r="S176" s="148">
        <v>0</v>
      </c>
      <c r="T176" s="149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0" t="s">
        <v>146</v>
      </c>
      <c r="AT176" s="150" t="s">
        <v>143</v>
      </c>
      <c r="AU176" s="150" t="s">
        <v>147</v>
      </c>
      <c r="AY176" s="14" t="s">
        <v>140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14" t="s">
        <v>147</v>
      </c>
      <c r="BK176" s="151">
        <f t="shared" si="19"/>
        <v>0</v>
      </c>
      <c r="BL176" s="14" t="s">
        <v>146</v>
      </c>
      <c r="BM176" s="150" t="s">
        <v>246</v>
      </c>
    </row>
    <row r="177" spans="1:65" s="2" customFormat="1" ht="24.2" customHeight="1" x14ac:dyDescent="0.2">
      <c r="A177" s="29"/>
      <c r="B177" s="142"/>
      <c r="C177" s="173" t="s">
        <v>239</v>
      </c>
      <c r="D177" s="173" t="s">
        <v>143</v>
      </c>
      <c r="E177" s="174" t="s">
        <v>248</v>
      </c>
      <c r="F177" s="175" t="s">
        <v>249</v>
      </c>
      <c r="G177" s="176" t="s">
        <v>163</v>
      </c>
      <c r="H177" s="177">
        <v>165.9</v>
      </c>
      <c r="I177" s="143"/>
      <c r="J177" s="144">
        <f t="shared" si="10"/>
        <v>0</v>
      </c>
      <c r="K177" s="145"/>
      <c r="L177" s="30"/>
      <c r="M177" s="146" t="s">
        <v>1</v>
      </c>
      <c r="N177" s="147" t="s">
        <v>40</v>
      </c>
      <c r="O177" s="55"/>
      <c r="P177" s="148">
        <f t="shared" si="11"/>
        <v>0</v>
      </c>
      <c r="Q177" s="148">
        <v>1.89E-3</v>
      </c>
      <c r="R177" s="148">
        <f t="shared" si="12"/>
        <v>0.31355100000000002</v>
      </c>
      <c r="S177" s="148">
        <v>0</v>
      </c>
      <c r="T177" s="149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0" t="s">
        <v>146</v>
      </c>
      <c r="AT177" s="150" t="s">
        <v>143</v>
      </c>
      <c r="AU177" s="150" t="s">
        <v>147</v>
      </c>
      <c r="AY177" s="14" t="s">
        <v>140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14" t="s">
        <v>147</v>
      </c>
      <c r="BK177" s="151">
        <f t="shared" si="19"/>
        <v>0</v>
      </c>
      <c r="BL177" s="14" t="s">
        <v>146</v>
      </c>
      <c r="BM177" s="150" t="s">
        <v>250</v>
      </c>
    </row>
    <row r="178" spans="1:65" s="2" customFormat="1" ht="24.2" customHeight="1" x14ac:dyDescent="0.2">
      <c r="A178" s="29"/>
      <c r="B178" s="142"/>
      <c r="C178" s="173" t="s">
        <v>243</v>
      </c>
      <c r="D178" s="173" t="s">
        <v>143</v>
      </c>
      <c r="E178" s="174" t="s">
        <v>252</v>
      </c>
      <c r="F178" s="175" t="s">
        <v>253</v>
      </c>
      <c r="G178" s="176" t="s">
        <v>163</v>
      </c>
      <c r="H178" s="177">
        <v>108</v>
      </c>
      <c r="I178" s="143"/>
      <c r="J178" s="144">
        <f t="shared" si="10"/>
        <v>0</v>
      </c>
      <c r="K178" s="145"/>
      <c r="L178" s="30"/>
      <c r="M178" s="146" t="s">
        <v>1</v>
      </c>
      <c r="N178" s="147" t="s">
        <v>40</v>
      </c>
      <c r="O178" s="55"/>
      <c r="P178" s="148">
        <f t="shared" si="11"/>
        <v>0</v>
      </c>
      <c r="Q178" s="148">
        <v>1.91E-3</v>
      </c>
      <c r="R178" s="148">
        <f t="shared" si="12"/>
        <v>0.20627999999999999</v>
      </c>
      <c r="S178" s="148">
        <v>0</v>
      </c>
      <c r="T178" s="149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0" t="s">
        <v>146</v>
      </c>
      <c r="AT178" s="150" t="s">
        <v>143</v>
      </c>
      <c r="AU178" s="150" t="s">
        <v>147</v>
      </c>
      <c r="AY178" s="14" t="s">
        <v>140</v>
      </c>
      <c r="BE178" s="151">
        <f t="shared" si="14"/>
        <v>0</v>
      </c>
      <c r="BF178" s="151">
        <f t="shared" si="15"/>
        <v>0</v>
      </c>
      <c r="BG178" s="151">
        <f t="shared" si="16"/>
        <v>0</v>
      </c>
      <c r="BH178" s="151">
        <f t="shared" si="17"/>
        <v>0</v>
      </c>
      <c r="BI178" s="151">
        <f t="shared" si="18"/>
        <v>0</v>
      </c>
      <c r="BJ178" s="14" t="s">
        <v>147</v>
      </c>
      <c r="BK178" s="151">
        <f t="shared" si="19"/>
        <v>0</v>
      </c>
      <c r="BL178" s="14" t="s">
        <v>146</v>
      </c>
      <c r="BM178" s="150" t="s">
        <v>254</v>
      </c>
    </row>
    <row r="179" spans="1:65" s="2" customFormat="1" ht="24.2" customHeight="1" x14ac:dyDescent="0.2">
      <c r="A179" s="29"/>
      <c r="B179" s="142"/>
      <c r="C179" s="173" t="s">
        <v>247</v>
      </c>
      <c r="D179" s="173" t="s">
        <v>143</v>
      </c>
      <c r="E179" s="174" t="s">
        <v>256</v>
      </c>
      <c r="F179" s="175" t="s">
        <v>257</v>
      </c>
      <c r="G179" s="176" t="s">
        <v>155</v>
      </c>
      <c r="H179" s="177">
        <v>420.85399999999998</v>
      </c>
      <c r="I179" s="143"/>
      <c r="J179" s="144">
        <f t="shared" si="10"/>
        <v>0</v>
      </c>
      <c r="K179" s="145"/>
      <c r="L179" s="30"/>
      <c r="M179" s="146" t="s">
        <v>1</v>
      </c>
      <c r="N179" s="147" t="s">
        <v>40</v>
      </c>
      <c r="O179" s="55"/>
      <c r="P179" s="148">
        <f t="shared" si="11"/>
        <v>0</v>
      </c>
      <c r="Q179" s="148">
        <v>4.15E-3</v>
      </c>
      <c r="R179" s="148">
        <f t="shared" si="12"/>
        <v>1.7465440999999999</v>
      </c>
      <c r="S179" s="148">
        <v>0</v>
      </c>
      <c r="T179" s="149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0" t="s">
        <v>146</v>
      </c>
      <c r="AT179" s="150" t="s">
        <v>143</v>
      </c>
      <c r="AU179" s="150" t="s">
        <v>147</v>
      </c>
      <c r="AY179" s="14" t="s">
        <v>140</v>
      </c>
      <c r="BE179" s="151">
        <f t="shared" si="14"/>
        <v>0</v>
      </c>
      <c r="BF179" s="151">
        <f t="shared" si="15"/>
        <v>0</v>
      </c>
      <c r="BG179" s="151">
        <f t="shared" si="16"/>
        <v>0</v>
      </c>
      <c r="BH179" s="151">
        <f t="shared" si="17"/>
        <v>0</v>
      </c>
      <c r="BI179" s="151">
        <f t="shared" si="18"/>
        <v>0</v>
      </c>
      <c r="BJ179" s="14" t="s">
        <v>147</v>
      </c>
      <c r="BK179" s="151">
        <f t="shared" si="19"/>
        <v>0</v>
      </c>
      <c r="BL179" s="14" t="s">
        <v>146</v>
      </c>
      <c r="BM179" s="150" t="s">
        <v>258</v>
      </c>
    </row>
    <row r="180" spans="1:65" s="2" customFormat="1" ht="24.2" customHeight="1" x14ac:dyDescent="0.2">
      <c r="A180" s="29"/>
      <c r="B180" s="142"/>
      <c r="C180" s="173" t="s">
        <v>251</v>
      </c>
      <c r="D180" s="173" t="s">
        <v>143</v>
      </c>
      <c r="E180" s="174" t="s">
        <v>260</v>
      </c>
      <c r="F180" s="175" t="s">
        <v>261</v>
      </c>
      <c r="G180" s="176" t="s">
        <v>183</v>
      </c>
      <c r="H180" s="177">
        <v>0.5</v>
      </c>
      <c r="I180" s="143"/>
      <c r="J180" s="144">
        <f t="shared" si="10"/>
        <v>0</v>
      </c>
      <c r="K180" s="145"/>
      <c r="L180" s="30"/>
      <c r="M180" s="146" t="s">
        <v>1</v>
      </c>
      <c r="N180" s="147" t="s">
        <v>40</v>
      </c>
      <c r="O180" s="55"/>
      <c r="P180" s="148">
        <f t="shared" si="11"/>
        <v>0</v>
      </c>
      <c r="Q180" s="148">
        <v>2.0952500000000001</v>
      </c>
      <c r="R180" s="148">
        <f t="shared" si="12"/>
        <v>1.047625</v>
      </c>
      <c r="S180" s="148">
        <v>0</v>
      </c>
      <c r="T180" s="149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0" t="s">
        <v>146</v>
      </c>
      <c r="AT180" s="150" t="s">
        <v>143</v>
      </c>
      <c r="AU180" s="150" t="s">
        <v>147</v>
      </c>
      <c r="AY180" s="14" t="s">
        <v>140</v>
      </c>
      <c r="BE180" s="151">
        <f t="shared" si="14"/>
        <v>0</v>
      </c>
      <c r="BF180" s="151">
        <f t="shared" si="15"/>
        <v>0</v>
      </c>
      <c r="BG180" s="151">
        <f t="shared" si="16"/>
        <v>0</v>
      </c>
      <c r="BH180" s="151">
        <f t="shared" si="17"/>
        <v>0</v>
      </c>
      <c r="BI180" s="151">
        <f t="shared" si="18"/>
        <v>0</v>
      </c>
      <c r="BJ180" s="14" t="s">
        <v>147</v>
      </c>
      <c r="BK180" s="151">
        <f t="shared" si="19"/>
        <v>0</v>
      </c>
      <c r="BL180" s="14" t="s">
        <v>146</v>
      </c>
      <c r="BM180" s="150" t="s">
        <v>262</v>
      </c>
    </row>
    <row r="181" spans="1:65" s="2" customFormat="1" ht="24.2" customHeight="1" x14ac:dyDescent="0.2">
      <c r="A181" s="29"/>
      <c r="B181" s="142"/>
      <c r="C181" s="173" t="s">
        <v>255</v>
      </c>
      <c r="D181" s="173" t="s">
        <v>143</v>
      </c>
      <c r="E181" s="174" t="s">
        <v>1888</v>
      </c>
      <c r="F181" s="175" t="s">
        <v>1889</v>
      </c>
      <c r="G181" s="176" t="s">
        <v>183</v>
      </c>
      <c r="H181" s="177">
        <v>4.1689999999999996</v>
      </c>
      <c r="I181" s="143"/>
      <c r="J181" s="144">
        <f t="shared" si="10"/>
        <v>0</v>
      </c>
      <c r="K181" s="145"/>
      <c r="L181" s="30"/>
      <c r="M181" s="146" t="s">
        <v>1</v>
      </c>
      <c r="N181" s="147" t="s">
        <v>40</v>
      </c>
      <c r="O181" s="55"/>
      <c r="P181" s="148">
        <f t="shared" si="11"/>
        <v>0</v>
      </c>
      <c r="Q181" s="148">
        <v>2.2404799999999998</v>
      </c>
      <c r="R181" s="148">
        <f t="shared" si="12"/>
        <v>9.3405611199999985</v>
      </c>
      <c r="S181" s="148">
        <v>0</v>
      </c>
      <c r="T181" s="149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0" t="s">
        <v>146</v>
      </c>
      <c r="AT181" s="150" t="s">
        <v>143</v>
      </c>
      <c r="AU181" s="150" t="s">
        <v>147</v>
      </c>
      <c r="AY181" s="14" t="s">
        <v>140</v>
      </c>
      <c r="BE181" s="151">
        <f t="shared" si="14"/>
        <v>0</v>
      </c>
      <c r="BF181" s="151">
        <f t="shared" si="15"/>
        <v>0</v>
      </c>
      <c r="BG181" s="151">
        <f t="shared" si="16"/>
        <v>0</v>
      </c>
      <c r="BH181" s="151">
        <f t="shared" si="17"/>
        <v>0</v>
      </c>
      <c r="BI181" s="151">
        <f t="shared" si="18"/>
        <v>0</v>
      </c>
      <c r="BJ181" s="14" t="s">
        <v>147</v>
      </c>
      <c r="BK181" s="151">
        <f t="shared" si="19"/>
        <v>0</v>
      </c>
      <c r="BL181" s="14" t="s">
        <v>146</v>
      </c>
      <c r="BM181" s="150" t="s">
        <v>1890</v>
      </c>
    </row>
    <row r="182" spans="1:65" s="2" customFormat="1" ht="24.2" customHeight="1" x14ac:dyDescent="0.2">
      <c r="A182" s="29"/>
      <c r="B182" s="142"/>
      <c r="C182" s="173" t="s">
        <v>259</v>
      </c>
      <c r="D182" s="173" t="s">
        <v>143</v>
      </c>
      <c r="E182" s="174" t="s">
        <v>1891</v>
      </c>
      <c r="F182" s="175" t="s">
        <v>1892</v>
      </c>
      <c r="G182" s="176" t="s">
        <v>183</v>
      </c>
      <c r="H182" s="177">
        <v>4.1689999999999996</v>
      </c>
      <c r="I182" s="143"/>
      <c r="J182" s="144">
        <f t="shared" si="10"/>
        <v>0</v>
      </c>
      <c r="K182" s="145"/>
      <c r="L182" s="30"/>
      <c r="M182" s="146" t="s">
        <v>1</v>
      </c>
      <c r="N182" s="147" t="s">
        <v>40</v>
      </c>
      <c r="O182" s="55"/>
      <c r="P182" s="148">
        <f t="shared" si="11"/>
        <v>0</v>
      </c>
      <c r="Q182" s="148">
        <v>0.04</v>
      </c>
      <c r="R182" s="148">
        <f t="shared" si="12"/>
        <v>0.16675999999999999</v>
      </c>
      <c r="S182" s="148">
        <v>0</v>
      </c>
      <c r="T182" s="149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0" t="s">
        <v>146</v>
      </c>
      <c r="AT182" s="150" t="s">
        <v>143</v>
      </c>
      <c r="AU182" s="150" t="s">
        <v>147</v>
      </c>
      <c r="AY182" s="14" t="s">
        <v>140</v>
      </c>
      <c r="BE182" s="151">
        <f t="shared" si="14"/>
        <v>0</v>
      </c>
      <c r="BF182" s="151">
        <f t="shared" si="15"/>
        <v>0</v>
      </c>
      <c r="BG182" s="151">
        <f t="shared" si="16"/>
        <v>0</v>
      </c>
      <c r="BH182" s="151">
        <f t="shared" si="17"/>
        <v>0</v>
      </c>
      <c r="BI182" s="151">
        <f t="shared" si="18"/>
        <v>0</v>
      </c>
      <c r="BJ182" s="14" t="s">
        <v>147</v>
      </c>
      <c r="BK182" s="151">
        <f t="shared" si="19"/>
        <v>0</v>
      </c>
      <c r="BL182" s="14" t="s">
        <v>146</v>
      </c>
      <c r="BM182" s="150" t="s">
        <v>1893</v>
      </c>
    </row>
    <row r="183" spans="1:65" s="2" customFormat="1" ht="24.2" customHeight="1" x14ac:dyDescent="0.2">
      <c r="A183" s="29"/>
      <c r="B183" s="142"/>
      <c r="C183" s="173" t="s">
        <v>263</v>
      </c>
      <c r="D183" s="173" t="s">
        <v>143</v>
      </c>
      <c r="E183" s="174" t="s">
        <v>1894</v>
      </c>
      <c r="F183" s="175" t="s">
        <v>1895</v>
      </c>
      <c r="G183" s="176" t="s">
        <v>183</v>
      </c>
      <c r="H183" s="177">
        <v>4.1689999999999996</v>
      </c>
      <c r="I183" s="143"/>
      <c r="J183" s="144">
        <f t="shared" si="10"/>
        <v>0</v>
      </c>
      <c r="K183" s="145"/>
      <c r="L183" s="30"/>
      <c r="M183" s="146" t="s">
        <v>1</v>
      </c>
      <c r="N183" s="147" t="s">
        <v>40</v>
      </c>
      <c r="O183" s="55"/>
      <c r="P183" s="148">
        <f t="shared" si="11"/>
        <v>0</v>
      </c>
      <c r="Q183" s="148">
        <v>0</v>
      </c>
      <c r="R183" s="148">
        <f t="shared" si="12"/>
        <v>0</v>
      </c>
      <c r="S183" s="148">
        <v>0</v>
      </c>
      <c r="T183" s="149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0" t="s">
        <v>146</v>
      </c>
      <c r="AT183" s="150" t="s">
        <v>143</v>
      </c>
      <c r="AU183" s="150" t="s">
        <v>147</v>
      </c>
      <c r="AY183" s="14" t="s">
        <v>140</v>
      </c>
      <c r="BE183" s="151">
        <f t="shared" si="14"/>
        <v>0</v>
      </c>
      <c r="BF183" s="151">
        <f t="shared" si="15"/>
        <v>0</v>
      </c>
      <c r="BG183" s="151">
        <f t="shared" si="16"/>
        <v>0</v>
      </c>
      <c r="BH183" s="151">
        <f t="shared" si="17"/>
        <v>0</v>
      </c>
      <c r="BI183" s="151">
        <f t="shared" si="18"/>
        <v>0</v>
      </c>
      <c r="BJ183" s="14" t="s">
        <v>147</v>
      </c>
      <c r="BK183" s="151">
        <f t="shared" si="19"/>
        <v>0</v>
      </c>
      <c r="BL183" s="14" t="s">
        <v>146</v>
      </c>
      <c r="BM183" s="150" t="s">
        <v>1896</v>
      </c>
    </row>
    <row r="184" spans="1:65" s="2" customFormat="1" ht="37.9" customHeight="1" x14ac:dyDescent="0.2">
      <c r="A184" s="29"/>
      <c r="B184" s="142"/>
      <c r="C184" s="173" t="s">
        <v>267</v>
      </c>
      <c r="D184" s="173" t="s">
        <v>143</v>
      </c>
      <c r="E184" s="174" t="s">
        <v>1404</v>
      </c>
      <c r="F184" s="175" t="s">
        <v>1405</v>
      </c>
      <c r="G184" s="176" t="s">
        <v>155</v>
      </c>
      <c r="H184" s="177">
        <v>38.213999999999999</v>
      </c>
      <c r="I184" s="143"/>
      <c r="J184" s="144">
        <f t="shared" si="10"/>
        <v>0</v>
      </c>
      <c r="K184" s="145"/>
      <c r="L184" s="30"/>
      <c r="M184" s="146" t="s">
        <v>1</v>
      </c>
      <c r="N184" s="147" t="s">
        <v>40</v>
      </c>
      <c r="O184" s="55"/>
      <c r="P184" s="148">
        <f t="shared" si="11"/>
        <v>0</v>
      </c>
      <c r="Q184" s="148">
        <v>3.5200000000000001E-3</v>
      </c>
      <c r="R184" s="148">
        <f t="shared" si="12"/>
        <v>0.13451328000000001</v>
      </c>
      <c r="S184" s="148">
        <v>0</v>
      </c>
      <c r="T184" s="149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0" t="s">
        <v>146</v>
      </c>
      <c r="AT184" s="150" t="s">
        <v>143</v>
      </c>
      <c r="AU184" s="150" t="s">
        <v>147</v>
      </c>
      <c r="AY184" s="14" t="s">
        <v>140</v>
      </c>
      <c r="BE184" s="151">
        <f t="shared" si="14"/>
        <v>0</v>
      </c>
      <c r="BF184" s="151">
        <f t="shared" si="15"/>
        <v>0</v>
      </c>
      <c r="BG184" s="151">
        <f t="shared" si="16"/>
        <v>0</v>
      </c>
      <c r="BH184" s="151">
        <f t="shared" si="17"/>
        <v>0</v>
      </c>
      <c r="BI184" s="151">
        <f t="shared" si="18"/>
        <v>0</v>
      </c>
      <c r="BJ184" s="14" t="s">
        <v>147</v>
      </c>
      <c r="BK184" s="151">
        <f t="shared" si="19"/>
        <v>0</v>
      </c>
      <c r="BL184" s="14" t="s">
        <v>146</v>
      </c>
      <c r="BM184" s="150" t="s">
        <v>1897</v>
      </c>
    </row>
    <row r="185" spans="1:65" s="2" customFormat="1" ht="24.2" customHeight="1" x14ac:dyDescent="0.2">
      <c r="A185" s="29"/>
      <c r="B185" s="142"/>
      <c r="C185" s="173" t="s">
        <v>273</v>
      </c>
      <c r="D185" s="173" t="s">
        <v>143</v>
      </c>
      <c r="E185" s="174" t="s">
        <v>264</v>
      </c>
      <c r="F185" s="175" t="s">
        <v>265</v>
      </c>
      <c r="G185" s="176" t="s">
        <v>155</v>
      </c>
      <c r="H185" s="177">
        <v>73.14</v>
      </c>
      <c r="I185" s="143"/>
      <c r="J185" s="144">
        <f t="shared" si="10"/>
        <v>0</v>
      </c>
      <c r="K185" s="145"/>
      <c r="L185" s="30"/>
      <c r="M185" s="146" t="s">
        <v>1</v>
      </c>
      <c r="N185" s="147" t="s">
        <v>40</v>
      </c>
      <c r="O185" s="55"/>
      <c r="P185" s="148">
        <f t="shared" si="11"/>
        <v>0</v>
      </c>
      <c r="Q185" s="148">
        <v>0</v>
      </c>
      <c r="R185" s="148">
        <f t="shared" si="12"/>
        <v>0</v>
      </c>
      <c r="S185" s="148">
        <v>0</v>
      </c>
      <c r="T185" s="149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0" t="s">
        <v>146</v>
      </c>
      <c r="AT185" s="150" t="s">
        <v>143</v>
      </c>
      <c r="AU185" s="150" t="s">
        <v>147</v>
      </c>
      <c r="AY185" s="14" t="s">
        <v>140</v>
      </c>
      <c r="BE185" s="151">
        <f t="shared" si="14"/>
        <v>0</v>
      </c>
      <c r="BF185" s="151">
        <f t="shared" si="15"/>
        <v>0</v>
      </c>
      <c r="BG185" s="151">
        <f t="shared" si="16"/>
        <v>0</v>
      </c>
      <c r="BH185" s="151">
        <f t="shared" si="17"/>
        <v>0</v>
      </c>
      <c r="BI185" s="151">
        <f t="shared" si="18"/>
        <v>0</v>
      </c>
      <c r="BJ185" s="14" t="s">
        <v>147</v>
      </c>
      <c r="BK185" s="151">
        <f t="shared" si="19"/>
        <v>0</v>
      </c>
      <c r="BL185" s="14" t="s">
        <v>146</v>
      </c>
      <c r="BM185" s="150" t="s">
        <v>266</v>
      </c>
    </row>
    <row r="186" spans="1:65" s="2" customFormat="1" ht="24.2" customHeight="1" x14ac:dyDescent="0.2">
      <c r="A186" s="29"/>
      <c r="B186" s="142"/>
      <c r="C186" s="178" t="s">
        <v>277</v>
      </c>
      <c r="D186" s="178" t="s">
        <v>268</v>
      </c>
      <c r="E186" s="179" t="s">
        <v>269</v>
      </c>
      <c r="F186" s="180" t="s">
        <v>270</v>
      </c>
      <c r="G186" s="181" t="s">
        <v>271</v>
      </c>
      <c r="H186" s="182">
        <v>11.3</v>
      </c>
      <c r="I186" s="152"/>
      <c r="J186" s="153">
        <f t="shared" si="10"/>
        <v>0</v>
      </c>
      <c r="K186" s="154"/>
      <c r="L186" s="155"/>
      <c r="M186" s="156" t="s">
        <v>1</v>
      </c>
      <c r="N186" s="157" t="s">
        <v>40</v>
      </c>
      <c r="O186" s="55"/>
      <c r="P186" s="148">
        <f t="shared" si="11"/>
        <v>0</v>
      </c>
      <c r="Q186" s="148">
        <v>1E-3</v>
      </c>
      <c r="R186" s="148">
        <f t="shared" si="12"/>
        <v>1.1300000000000001E-2</v>
      </c>
      <c r="S186" s="148">
        <v>0</v>
      </c>
      <c r="T186" s="149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0" t="s">
        <v>169</v>
      </c>
      <c r="AT186" s="150" t="s">
        <v>268</v>
      </c>
      <c r="AU186" s="150" t="s">
        <v>147</v>
      </c>
      <c r="AY186" s="14" t="s">
        <v>140</v>
      </c>
      <c r="BE186" s="151">
        <f t="shared" si="14"/>
        <v>0</v>
      </c>
      <c r="BF186" s="151">
        <f t="shared" si="15"/>
        <v>0</v>
      </c>
      <c r="BG186" s="151">
        <f t="shared" si="16"/>
        <v>0</v>
      </c>
      <c r="BH186" s="151">
        <f t="shared" si="17"/>
        <v>0</v>
      </c>
      <c r="BI186" s="151">
        <f t="shared" si="18"/>
        <v>0</v>
      </c>
      <c r="BJ186" s="14" t="s">
        <v>147</v>
      </c>
      <c r="BK186" s="151">
        <f t="shared" si="19"/>
        <v>0</v>
      </c>
      <c r="BL186" s="14" t="s">
        <v>146</v>
      </c>
      <c r="BM186" s="150" t="s">
        <v>272</v>
      </c>
    </row>
    <row r="187" spans="1:65" s="2" customFormat="1" ht="14.45" customHeight="1" x14ac:dyDescent="0.2">
      <c r="A187" s="29"/>
      <c r="B187" s="142"/>
      <c r="C187" s="173" t="s">
        <v>281</v>
      </c>
      <c r="D187" s="173" t="s">
        <v>143</v>
      </c>
      <c r="E187" s="174" t="s">
        <v>1898</v>
      </c>
      <c r="F187" s="175" t="s">
        <v>1899</v>
      </c>
      <c r="G187" s="176" t="s">
        <v>155</v>
      </c>
      <c r="H187" s="177">
        <v>34.74</v>
      </c>
      <c r="I187" s="143"/>
      <c r="J187" s="144">
        <f t="shared" si="10"/>
        <v>0</v>
      </c>
      <c r="K187" s="145"/>
      <c r="L187" s="30"/>
      <c r="M187" s="146" t="s">
        <v>1</v>
      </c>
      <c r="N187" s="147" t="s">
        <v>40</v>
      </c>
      <c r="O187" s="55"/>
      <c r="P187" s="148">
        <f t="shared" si="11"/>
        <v>0</v>
      </c>
      <c r="Q187" s="148">
        <v>0</v>
      </c>
      <c r="R187" s="148">
        <f t="shared" si="12"/>
        <v>0</v>
      </c>
      <c r="S187" s="148">
        <v>0</v>
      </c>
      <c r="T187" s="149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0" t="s">
        <v>146</v>
      </c>
      <c r="AT187" s="150" t="s">
        <v>143</v>
      </c>
      <c r="AU187" s="150" t="s">
        <v>147</v>
      </c>
      <c r="AY187" s="14" t="s">
        <v>140</v>
      </c>
      <c r="BE187" s="151">
        <f t="shared" si="14"/>
        <v>0</v>
      </c>
      <c r="BF187" s="151">
        <f t="shared" si="15"/>
        <v>0</v>
      </c>
      <c r="BG187" s="151">
        <f t="shared" si="16"/>
        <v>0</v>
      </c>
      <c r="BH187" s="151">
        <f t="shared" si="17"/>
        <v>0</v>
      </c>
      <c r="BI187" s="151">
        <f t="shared" si="18"/>
        <v>0</v>
      </c>
      <c r="BJ187" s="14" t="s">
        <v>147</v>
      </c>
      <c r="BK187" s="151">
        <f t="shared" si="19"/>
        <v>0</v>
      </c>
      <c r="BL187" s="14" t="s">
        <v>146</v>
      </c>
      <c r="BM187" s="150" t="s">
        <v>1900</v>
      </c>
    </row>
    <row r="188" spans="1:65" s="2" customFormat="1" ht="24.2" customHeight="1" x14ac:dyDescent="0.2">
      <c r="A188" s="29"/>
      <c r="B188" s="142"/>
      <c r="C188" s="173" t="s">
        <v>285</v>
      </c>
      <c r="D188" s="173" t="s">
        <v>143</v>
      </c>
      <c r="E188" s="174" t="s">
        <v>278</v>
      </c>
      <c r="F188" s="175" t="s">
        <v>279</v>
      </c>
      <c r="G188" s="176" t="s">
        <v>155</v>
      </c>
      <c r="H188" s="177">
        <v>38.4</v>
      </c>
      <c r="I188" s="143"/>
      <c r="J188" s="144">
        <f t="shared" si="10"/>
        <v>0</v>
      </c>
      <c r="K188" s="145"/>
      <c r="L188" s="30"/>
      <c r="M188" s="146" t="s">
        <v>1</v>
      </c>
      <c r="N188" s="147" t="s">
        <v>40</v>
      </c>
      <c r="O188" s="55"/>
      <c r="P188" s="148">
        <f t="shared" si="11"/>
        <v>0</v>
      </c>
      <c r="Q188" s="148">
        <v>2.6009999999999998E-2</v>
      </c>
      <c r="R188" s="148">
        <f t="shared" si="12"/>
        <v>0.99878399999999989</v>
      </c>
      <c r="S188" s="148">
        <v>0</v>
      </c>
      <c r="T188" s="149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0" t="s">
        <v>146</v>
      </c>
      <c r="AT188" s="150" t="s">
        <v>143</v>
      </c>
      <c r="AU188" s="150" t="s">
        <v>147</v>
      </c>
      <c r="AY188" s="14" t="s">
        <v>140</v>
      </c>
      <c r="BE188" s="151">
        <f t="shared" si="14"/>
        <v>0</v>
      </c>
      <c r="BF188" s="151">
        <f t="shared" si="15"/>
        <v>0</v>
      </c>
      <c r="BG188" s="151">
        <f t="shared" si="16"/>
        <v>0</v>
      </c>
      <c r="BH188" s="151">
        <f t="shared" si="17"/>
        <v>0</v>
      </c>
      <c r="BI188" s="151">
        <f t="shared" si="18"/>
        <v>0</v>
      </c>
      <c r="BJ188" s="14" t="s">
        <v>147</v>
      </c>
      <c r="BK188" s="151">
        <f t="shared" si="19"/>
        <v>0</v>
      </c>
      <c r="BL188" s="14" t="s">
        <v>146</v>
      </c>
      <c r="BM188" s="150" t="s">
        <v>280</v>
      </c>
    </row>
    <row r="189" spans="1:65" s="2" customFormat="1" ht="24.2" customHeight="1" x14ac:dyDescent="0.2">
      <c r="A189" s="29"/>
      <c r="B189" s="142"/>
      <c r="C189" s="173" t="s">
        <v>289</v>
      </c>
      <c r="D189" s="173" t="s">
        <v>143</v>
      </c>
      <c r="E189" s="174" t="s">
        <v>282</v>
      </c>
      <c r="F189" s="175" t="s">
        <v>283</v>
      </c>
      <c r="G189" s="176" t="s">
        <v>145</v>
      </c>
      <c r="H189" s="177">
        <v>22</v>
      </c>
      <c r="I189" s="143"/>
      <c r="J189" s="144">
        <f t="shared" si="10"/>
        <v>0</v>
      </c>
      <c r="K189" s="145"/>
      <c r="L189" s="30"/>
      <c r="M189" s="146" t="s">
        <v>1</v>
      </c>
      <c r="N189" s="147" t="s">
        <v>40</v>
      </c>
      <c r="O189" s="55"/>
      <c r="P189" s="148">
        <f t="shared" si="11"/>
        <v>0</v>
      </c>
      <c r="Q189" s="148">
        <v>3.9640000000000002E-2</v>
      </c>
      <c r="R189" s="148">
        <f t="shared" si="12"/>
        <v>0.87208000000000008</v>
      </c>
      <c r="S189" s="148">
        <v>0</v>
      </c>
      <c r="T189" s="149">
        <f t="shared" si="1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0" t="s">
        <v>146</v>
      </c>
      <c r="AT189" s="150" t="s">
        <v>143</v>
      </c>
      <c r="AU189" s="150" t="s">
        <v>147</v>
      </c>
      <c r="AY189" s="14" t="s">
        <v>140</v>
      </c>
      <c r="BE189" s="151">
        <f t="shared" si="14"/>
        <v>0</v>
      </c>
      <c r="BF189" s="151">
        <f t="shared" si="15"/>
        <v>0</v>
      </c>
      <c r="BG189" s="151">
        <f t="shared" si="16"/>
        <v>0</v>
      </c>
      <c r="BH189" s="151">
        <f t="shared" si="17"/>
        <v>0</v>
      </c>
      <c r="BI189" s="151">
        <f t="shared" si="18"/>
        <v>0</v>
      </c>
      <c r="BJ189" s="14" t="s">
        <v>147</v>
      </c>
      <c r="BK189" s="151">
        <f t="shared" si="19"/>
        <v>0</v>
      </c>
      <c r="BL189" s="14" t="s">
        <v>146</v>
      </c>
      <c r="BM189" s="150" t="s">
        <v>284</v>
      </c>
    </row>
    <row r="190" spans="1:65" s="2" customFormat="1" ht="14.45" customHeight="1" x14ac:dyDescent="0.2">
      <c r="A190" s="29"/>
      <c r="B190" s="142"/>
      <c r="C190" s="178" t="s">
        <v>293</v>
      </c>
      <c r="D190" s="178" t="s">
        <v>268</v>
      </c>
      <c r="E190" s="179" t="s">
        <v>286</v>
      </c>
      <c r="F190" s="180" t="s">
        <v>287</v>
      </c>
      <c r="G190" s="181" t="s">
        <v>145</v>
      </c>
      <c r="H190" s="182">
        <v>15</v>
      </c>
      <c r="I190" s="152"/>
      <c r="J190" s="153">
        <f t="shared" si="10"/>
        <v>0</v>
      </c>
      <c r="K190" s="154"/>
      <c r="L190" s="155"/>
      <c r="M190" s="156" t="s">
        <v>1</v>
      </c>
      <c r="N190" s="157" t="s">
        <v>40</v>
      </c>
      <c r="O190" s="55"/>
      <c r="P190" s="148">
        <f t="shared" si="11"/>
        <v>0</v>
      </c>
      <c r="Q190" s="148">
        <v>1.0500000000000001E-2</v>
      </c>
      <c r="R190" s="148">
        <f t="shared" si="12"/>
        <v>0.1575</v>
      </c>
      <c r="S190" s="148">
        <v>0</v>
      </c>
      <c r="T190" s="149">
        <f t="shared" si="1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0" t="s">
        <v>169</v>
      </c>
      <c r="AT190" s="150" t="s">
        <v>268</v>
      </c>
      <c r="AU190" s="150" t="s">
        <v>147</v>
      </c>
      <c r="AY190" s="14" t="s">
        <v>140</v>
      </c>
      <c r="BE190" s="151">
        <f t="shared" si="14"/>
        <v>0</v>
      </c>
      <c r="BF190" s="151">
        <f t="shared" si="15"/>
        <v>0</v>
      </c>
      <c r="BG190" s="151">
        <f t="shared" si="16"/>
        <v>0</v>
      </c>
      <c r="BH190" s="151">
        <f t="shared" si="17"/>
        <v>0</v>
      </c>
      <c r="BI190" s="151">
        <f t="shared" si="18"/>
        <v>0</v>
      </c>
      <c r="BJ190" s="14" t="s">
        <v>147</v>
      </c>
      <c r="BK190" s="151">
        <f t="shared" si="19"/>
        <v>0</v>
      </c>
      <c r="BL190" s="14" t="s">
        <v>146</v>
      </c>
      <c r="BM190" s="150" t="s">
        <v>288</v>
      </c>
    </row>
    <row r="191" spans="1:65" s="2" customFormat="1" ht="14.45" customHeight="1" x14ac:dyDescent="0.2">
      <c r="A191" s="29"/>
      <c r="B191" s="142"/>
      <c r="C191" s="178" t="s">
        <v>297</v>
      </c>
      <c r="D191" s="178" t="s">
        <v>268</v>
      </c>
      <c r="E191" s="179" t="s">
        <v>290</v>
      </c>
      <c r="F191" s="180" t="s">
        <v>2092</v>
      </c>
      <c r="G191" s="181" t="s">
        <v>145</v>
      </c>
      <c r="H191" s="182">
        <v>7</v>
      </c>
      <c r="I191" s="152"/>
      <c r="J191" s="153">
        <f t="shared" si="10"/>
        <v>0</v>
      </c>
      <c r="K191" s="154"/>
      <c r="L191" s="155"/>
      <c r="M191" s="156" t="s">
        <v>1</v>
      </c>
      <c r="N191" s="157" t="s">
        <v>40</v>
      </c>
      <c r="O191" s="55"/>
      <c r="P191" s="148">
        <f t="shared" si="11"/>
        <v>0</v>
      </c>
      <c r="Q191" s="148">
        <v>1.37E-2</v>
      </c>
      <c r="R191" s="148">
        <f t="shared" si="12"/>
        <v>9.5899999999999999E-2</v>
      </c>
      <c r="S191" s="148">
        <v>0</v>
      </c>
      <c r="T191" s="149">
        <f t="shared" si="1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0" t="s">
        <v>169</v>
      </c>
      <c r="AT191" s="150" t="s">
        <v>268</v>
      </c>
      <c r="AU191" s="150" t="s">
        <v>147</v>
      </c>
      <c r="AY191" s="14" t="s">
        <v>140</v>
      </c>
      <c r="BE191" s="151">
        <f t="shared" si="14"/>
        <v>0</v>
      </c>
      <c r="BF191" s="151">
        <f t="shared" si="15"/>
        <v>0</v>
      </c>
      <c r="BG191" s="151">
        <f t="shared" si="16"/>
        <v>0</v>
      </c>
      <c r="BH191" s="151">
        <f t="shared" si="17"/>
        <v>0</v>
      </c>
      <c r="BI191" s="151">
        <f t="shared" si="18"/>
        <v>0</v>
      </c>
      <c r="BJ191" s="14" t="s">
        <v>147</v>
      </c>
      <c r="BK191" s="151">
        <f t="shared" si="19"/>
        <v>0</v>
      </c>
      <c r="BL191" s="14" t="s">
        <v>146</v>
      </c>
      <c r="BM191" s="150" t="s">
        <v>291</v>
      </c>
    </row>
    <row r="192" spans="1:65" s="12" customFormat="1" ht="22.9" customHeight="1" x14ac:dyDescent="0.2">
      <c r="B192" s="130"/>
      <c r="C192" s="183"/>
      <c r="D192" s="184" t="s">
        <v>73</v>
      </c>
      <c r="E192" s="185" t="s">
        <v>172</v>
      </c>
      <c r="F192" s="185" t="s">
        <v>292</v>
      </c>
      <c r="G192" s="183"/>
      <c r="H192" s="183"/>
      <c r="I192" s="133"/>
      <c r="J192" s="141">
        <f>BK192</f>
        <v>0</v>
      </c>
      <c r="L192" s="130"/>
      <c r="M192" s="134"/>
      <c r="N192" s="135"/>
      <c r="O192" s="135"/>
      <c r="P192" s="136">
        <f>SUM(P193:P225)</f>
        <v>0</v>
      </c>
      <c r="Q192" s="135"/>
      <c r="R192" s="136">
        <f>SUM(R193:R225)</f>
        <v>0.27768063000000009</v>
      </c>
      <c r="S192" s="135"/>
      <c r="T192" s="137">
        <f>SUM(T193:T225)</f>
        <v>53.170060000000007</v>
      </c>
      <c r="AR192" s="131" t="s">
        <v>80</v>
      </c>
      <c r="AT192" s="138" t="s">
        <v>73</v>
      </c>
      <c r="AU192" s="138" t="s">
        <v>80</v>
      </c>
      <c r="AY192" s="131" t="s">
        <v>140</v>
      </c>
      <c r="BK192" s="139">
        <f>SUM(BK193:BK225)</f>
        <v>0</v>
      </c>
    </row>
    <row r="193" spans="1:65" s="2" customFormat="1" ht="24.2" customHeight="1" x14ac:dyDescent="0.2">
      <c r="A193" s="29"/>
      <c r="B193" s="142"/>
      <c r="C193" s="173" t="s">
        <v>301</v>
      </c>
      <c r="D193" s="173" t="s">
        <v>143</v>
      </c>
      <c r="E193" s="174" t="s">
        <v>294</v>
      </c>
      <c r="F193" s="175" t="s">
        <v>295</v>
      </c>
      <c r="G193" s="176" t="s">
        <v>163</v>
      </c>
      <c r="H193" s="177">
        <v>472.44099999999997</v>
      </c>
      <c r="I193" s="143"/>
      <c r="J193" s="144">
        <f t="shared" ref="J193:J225" si="20">ROUND(I193*H193,2)</f>
        <v>0</v>
      </c>
      <c r="K193" s="145"/>
      <c r="L193" s="30"/>
      <c r="M193" s="146" t="s">
        <v>1</v>
      </c>
      <c r="N193" s="147" t="s">
        <v>40</v>
      </c>
      <c r="O193" s="55"/>
      <c r="P193" s="148">
        <f t="shared" ref="P193:P225" si="21">O193*H193</f>
        <v>0</v>
      </c>
      <c r="Q193" s="148">
        <v>5.0000000000000002E-5</v>
      </c>
      <c r="R193" s="148">
        <f t="shared" ref="R193:R225" si="22">Q193*H193</f>
        <v>2.3622049999999999E-2</v>
      </c>
      <c r="S193" s="148">
        <v>0</v>
      </c>
      <c r="T193" s="149">
        <f t="shared" ref="T193:T225" si="23"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0" t="s">
        <v>146</v>
      </c>
      <c r="AT193" s="150" t="s">
        <v>143</v>
      </c>
      <c r="AU193" s="150" t="s">
        <v>147</v>
      </c>
      <c r="AY193" s="14" t="s">
        <v>140</v>
      </c>
      <c r="BE193" s="151">
        <f t="shared" ref="BE193:BE225" si="24">IF(N193="základná",J193,0)</f>
        <v>0</v>
      </c>
      <c r="BF193" s="151">
        <f t="shared" ref="BF193:BF225" si="25">IF(N193="znížená",J193,0)</f>
        <v>0</v>
      </c>
      <c r="BG193" s="151">
        <f t="shared" ref="BG193:BG225" si="26">IF(N193="zákl. prenesená",J193,0)</f>
        <v>0</v>
      </c>
      <c r="BH193" s="151">
        <f t="shared" ref="BH193:BH225" si="27">IF(N193="zníž. prenesená",J193,0)</f>
        <v>0</v>
      </c>
      <c r="BI193" s="151">
        <f t="shared" ref="BI193:BI225" si="28">IF(N193="nulová",J193,0)</f>
        <v>0</v>
      </c>
      <c r="BJ193" s="14" t="s">
        <v>147</v>
      </c>
      <c r="BK193" s="151">
        <f t="shared" ref="BK193:BK225" si="29">ROUND(I193*H193,2)</f>
        <v>0</v>
      </c>
      <c r="BL193" s="14" t="s">
        <v>146</v>
      </c>
      <c r="BM193" s="150" t="s">
        <v>296</v>
      </c>
    </row>
    <row r="194" spans="1:65" s="2" customFormat="1" ht="24.2" customHeight="1" x14ac:dyDescent="0.2">
      <c r="A194" s="29"/>
      <c r="B194" s="142"/>
      <c r="C194" s="173" t="s">
        <v>305</v>
      </c>
      <c r="D194" s="173" t="s">
        <v>143</v>
      </c>
      <c r="E194" s="174" t="s">
        <v>298</v>
      </c>
      <c r="F194" s="175" t="s">
        <v>299</v>
      </c>
      <c r="G194" s="176" t="s">
        <v>155</v>
      </c>
      <c r="H194" s="177">
        <v>148.93700000000001</v>
      </c>
      <c r="I194" s="143"/>
      <c r="J194" s="144">
        <f t="shared" si="20"/>
        <v>0</v>
      </c>
      <c r="K194" s="145"/>
      <c r="L194" s="30"/>
      <c r="M194" s="146" t="s">
        <v>1</v>
      </c>
      <c r="N194" s="147" t="s">
        <v>40</v>
      </c>
      <c r="O194" s="55"/>
      <c r="P194" s="148">
        <f t="shared" si="21"/>
        <v>0</v>
      </c>
      <c r="Q194" s="148">
        <v>1.5299999999999999E-3</v>
      </c>
      <c r="R194" s="148">
        <f t="shared" si="22"/>
        <v>0.22787361</v>
      </c>
      <c r="S194" s="148">
        <v>0</v>
      </c>
      <c r="T194" s="149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0" t="s">
        <v>146</v>
      </c>
      <c r="AT194" s="150" t="s">
        <v>143</v>
      </c>
      <c r="AU194" s="150" t="s">
        <v>147</v>
      </c>
      <c r="AY194" s="14" t="s">
        <v>140</v>
      </c>
      <c r="BE194" s="151">
        <f t="shared" si="24"/>
        <v>0</v>
      </c>
      <c r="BF194" s="151">
        <f t="shared" si="25"/>
        <v>0</v>
      </c>
      <c r="BG194" s="151">
        <f t="shared" si="26"/>
        <v>0</v>
      </c>
      <c r="BH194" s="151">
        <f t="shared" si="27"/>
        <v>0</v>
      </c>
      <c r="BI194" s="151">
        <f t="shared" si="28"/>
        <v>0</v>
      </c>
      <c r="BJ194" s="14" t="s">
        <v>147</v>
      </c>
      <c r="BK194" s="151">
        <f t="shared" si="29"/>
        <v>0</v>
      </c>
      <c r="BL194" s="14" t="s">
        <v>146</v>
      </c>
      <c r="BM194" s="150" t="s">
        <v>300</v>
      </c>
    </row>
    <row r="195" spans="1:65" s="2" customFormat="1" ht="14.45" customHeight="1" x14ac:dyDescent="0.2">
      <c r="A195" s="29"/>
      <c r="B195" s="142"/>
      <c r="C195" s="173" t="s">
        <v>309</v>
      </c>
      <c r="D195" s="173" t="s">
        <v>143</v>
      </c>
      <c r="E195" s="174" t="s">
        <v>302</v>
      </c>
      <c r="F195" s="175" t="s">
        <v>303</v>
      </c>
      <c r="G195" s="176" t="s">
        <v>155</v>
      </c>
      <c r="H195" s="177">
        <v>73.14</v>
      </c>
      <c r="I195" s="143"/>
      <c r="J195" s="144">
        <f t="shared" si="20"/>
        <v>0</v>
      </c>
      <c r="K195" s="145"/>
      <c r="L195" s="30"/>
      <c r="M195" s="146" t="s">
        <v>1</v>
      </c>
      <c r="N195" s="147" t="s">
        <v>40</v>
      </c>
      <c r="O195" s="55"/>
      <c r="P195" s="148">
        <f t="shared" si="21"/>
        <v>0</v>
      </c>
      <c r="Q195" s="148">
        <v>5.0000000000000002E-5</v>
      </c>
      <c r="R195" s="148">
        <f t="shared" si="22"/>
        <v>3.6570000000000001E-3</v>
      </c>
      <c r="S195" s="148">
        <v>0</v>
      </c>
      <c r="T195" s="149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0" t="s">
        <v>146</v>
      </c>
      <c r="AT195" s="150" t="s">
        <v>143</v>
      </c>
      <c r="AU195" s="150" t="s">
        <v>147</v>
      </c>
      <c r="AY195" s="14" t="s">
        <v>140</v>
      </c>
      <c r="BE195" s="151">
        <f t="shared" si="24"/>
        <v>0</v>
      </c>
      <c r="BF195" s="151">
        <f t="shared" si="25"/>
        <v>0</v>
      </c>
      <c r="BG195" s="151">
        <f t="shared" si="26"/>
        <v>0</v>
      </c>
      <c r="BH195" s="151">
        <f t="shared" si="27"/>
        <v>0</v>
      </c>
      <c r="BI195" s="151">
        <f t="shared" si="28"/>
        <v>0</v>
      </c>
      <c r="BJ195" s="14" t="s">
        <v>147</v>
      </c>
      <c r="BK195" s="151">
        <f t="shared" si="29"/>
        <v>0</v>
      </c>
      <c r="BL195" s="14" t="s">
        <v>146</v>
      </c>
      <c r="BM195" s="150" t="s">
        <v>304</v>
      </c>
    </row>
    <row r="196" spans="1:65" s="2" customFormat="1" ht="24.2" customHeight="1" x14ac:dyDescent="0.2">
      <c r="A196" s="29"/>
      <c r="B196" s="142"/>
      <c r="C196" s="173" t="s">
        <v>313</v>
      </c>
      <c r="D196" s="173" t="s">
        <v>143</v>
      </c>
      <c r="E196" s="174" t="s">
        <v>306</v>
      </c>
      <c r="F196" s="175" t="s">
        <v>307</v>
      </c>
      <c r="G196" s="176" t="s">
        <v>155</v>
      </c>
      <c r="H196" s="177">
        <v>9840</v>
      </c>
      <c r="I196" s="143"/>
      <c r="J196" s="144">
        <f t="shared" si="20"/>
        <v>0</v>
      </c>
      <c r="K196" s="145"/>
      <c r="L196" s="30"/>
      <c r="M196" s="146" t="s">
        <v>1</v>
      </c>
      <c r="N196" s="147" t="s">
        <v>40</v>
      </c>
      <c r="O196" s="55"/>
      <c r="P196" s="148">
        <f t="shared" si="21"/>
        <v>0</v>
      </c>
      <c r="Q196" s="148">
        <v>0</v>
      </c>
      <c r="R196" s="148">
        <f t="shared" si="22"/>
        <v>0</v>
      </c>
      <c r="S196" s="148">
        <v>0</v>
      </c>
      <c r="T196" s="149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0" t="s">
        <v>146</v>
      </c>
      <c r="AT196" s="150" t="s">
        <v>143</v>
      </c>
      <c r="AU196" s="150" t="s">
        <v>147</v>
      </c>
      <c r="AY196" s="14" t="s">
        <v>140</v>
      </c>
      <c r="BE196" s="151">
        <f t="shared" si="24"/>
        <v>0</v>
      </c>
      <c r="BF196" s="151">
        <f t="shared" si="25"/>
        <v>0</v>
      </c>
      <c r="BG196" s="151">
        <f t="shared" si="26"/>
        <v>0</v>
      </c>
      <c r="BH196" s="151">
        <f t="shared" si="27"/>
        <v>0</v>
      </c>
      <c r="BI196" s="151">
        <f t="shared" si="28"/>
        <v>0</v>
      </c>
      <c r="BJ196" s="14" t="s">
        <v>147</v>
      </c>
      <c r="BK196" s="151">
        <f t="shared" si="29"/>
        <v>0</v>
      </c>
      <c r="BL196" s="14" t="s">
        <v>146</v>
      </c>
      <c r="BM196" s="150" t="s">
        <v>308</v>
      </c>
    </row>
    <row r="197" spans="1:65" s="2" customFormat="1" ht="37.9" customHeight="1" x14ac:dyDescent="0.2">
      <c r="A197" s="29"/>
      <c r="B197" s="142"/>
      <c r="C197" s="173" t="s">
        <v>317</v>
      </c>
      <c r="D197" s="173" t="s">
        <v>143</v>
      </c>
      <c r="E197" s="174" t="s">
        <v>310</v>
      </c>
      <c r="F197" s="175" t="s">
        <v>311</v>
      </c>
      <c r="G197" s="176" t="s">
        <v>155</v>
      </c>
      <c r="H197" s="177">
        <v>92.346000000000004</v>
      </c>
      <c r="I197" s="143"/>
      <c r="J197" s="144">
        <f t="shared" si="20"/>
        <v>0</v>
      </c>
      <c r="K197" s="145"/>
      <c r="L197" s="30"/>
      <c r="M197" s="146" t="s">
        <v>1</v>
      </c>
      <c r="N197" s="147" t="s">
        <v>40</v>
      </c>
      <c r="O197" s="55"/>
      <c r="P197" s="148">
        <f t="shared" si="21"/>
        <v>0</v>
      </c>
      <c r="Q197" s="148">
        <v>0</v>
      </c>
      <c r="R197" s="148">
        <f t="shared" si="22"/>
        <v>0</v>
      </c>
      <c r="S197" s="148">
        <v>0.19600000000000001</v>
      </c>
      <c r="T197" s="149">
        <f t="shared" si="23"/>
        <v>18.099816000000001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0" t="s">
        <v>146</v>
      </c>
      <c r="AT197" s="150" t="s">
        <v>143</v>
      </c>
      <c r="AU197" s="150" t="s">
        <v>147</v>
      </c>
      <c r="AY197" s="14" t="s">
        <v>140</v>
      </c>
      <c r="BE197" s="151">
        <f t="shared" si="24"/>
        <v>0</v>
      </c>
      <c r="BF197" s="151">
        <f t="shared" si="25"/>
        <v>0</v>
      </c>
      <c r="BG197" s="151">
        <f t="shared" si="26"/>
        <v>0</v>
      </c>
      <c r="BH197" s="151">
        <f t="shared" si="27"/>
        <v>0</v>
      </c>
      <c r="BI197" s="151">
        <f t="shared" si="28"/>
        <v>0</v>
      </c>
      <c r="BJ197" s="14" t="s">
        <v>147</v>
      </c>
      <c r="BK197" s="151">
        <f t="shared" si="29"/>
        <v>0</v>
      </c>
      <c r="BL197" s="14" t="s">
        <v>146</v>
      </c>
      <c r="BM197" s="150" t="s">
        <v>312</v>
      </c>
    </row>
    <row r="198" spans="1:65" s="2" customFormat="1" ht="24.2" customHeight="1" x14ac:dyDescent="0.2">
      <c r="A198" s="29"/>
      <c r="B198" s="142"/>
      <c r="C198" s="173" t="s">
        <v>321</v>
      </c>
      <c r="D198" s="173" t="s">
        <v>143</v>
      </c>
      <c r="E198" s="174" t="s">
        <v>314</v>
      </c>
      <c r="F198" s="175" t="s">
        <v>315</v>
      </c>
      <c r="G198" s="176" t="s">
        <v>155</v>
      </c>
      <c r="H198" s="177">
        <v>75.796999999999997</v>
      </c>
      <c r="I198" s="143"/>
      <c r="J198" s="144">
        <f t="shared" si="20"/>
        <v>0</v>
      </c>
      <c r="K198" s="145"/>
      <c r="L198" s="30"/>
      <c r="M198" s="146" t="s">
        <v>1</v>
      </c>
      <c r="N198" s="147" t="s">
        <v>40</v>
      </c>
      <c r="O198" s="55"/>
      <c r="P198" s="148">
        <f t="shared" si="21"/>
        <v>0</v>
      </c>
      <c r="Q198" s="148">
        <v>1.0000000000000001E-5</v>
      </c>
      <c r="R198" s="148">
        <f t="shared" si="22"/>
        <v>7.5797000000000006E-4</v>
      </c>
      <c r="S198" s="148">
        <v>0</v>
      </c>
      <c r="T198" s="149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0" t="s">
        <v>146</v>
      </c>
      <c r="AT198" s="150" t="s">
        <v>143</v>
      </c>
      <c r="AU198" s="150" t="s">
        <v>147</v>
      </c>
      <c r="AY198" s="14" t="s">
        <v>140</v>
      </c>
      <c r="BE198" s="151">
        <f t="shared" si="24"/>
        <v>0</v>
      </c>
      <c r="BF198" s="151">
        <f t="shared" si="25"/>
        <v>0</v>
      </c>
      <c r="BG198" s="151">
        <f t="shared" si="26"/>
        <v>0</v>
      </c>
      <c r="BH198" s="151">
        <f t="shared" si="27"/>
        <v>0</v>
      </c>
      <c r="BI198" s="151">
        <f t="shared" si="28"/>
        <v>0</v>
      </c>
      <c r="BJ198" s="14" t="s">
        <v>147</v>
      </c>
      <c r="BK198" s="151">
        <f t="shared" si="29"/>
        <v>0</v>
      </c>
      <c r="BL198" s="14" t="s">
        <v>146</v>
      </c>
      <c r="BM198" s="150" t="s">
        <v>316</v>
      </c>
    </row>
    <row r="199" spans="1:65" s="2" customFormat="1" ht="24.2" customHeight="1" x14ac:dyDescent="0.2">
      <c r="A199" s="29"/>
      <c r="B199" s="142"/>
      <c r="C199" s="173" t="s">
        <v>325</v>
      </c>
      <c r="D199" s="173" t="s">
        <v>143</v>
      </c>
      <c r="E199" s="174" t="s">
        <v>318</v>
      </c>
      <c r="F199" s="175" t="s">
        <v>319</v>
      </c>
      <c r="G199" s="176" t="s">
        <v>155</v>
      </c>
      <c r="H199" s="177">
        <v>151.59399999999999</v>
      </c>
      <c r="I199" s="143"/>
      <c r="J199" s="144">
        <f t="shared" si="20"/>
        <v>0</v>
      </c>
      <c r="K199" s="145"/>
      <c r="L199" s="30"/>
      <c r="M199" s="146" t="s">
        <v>1</v>
      </c>
      <c r="N199" s="147" t="s">
        <v>40</v>
      </c>
      <c r="O199" s="55"/>
      <c r="P199" s="148">
        <f t="shared" si="21"/>
        <v>0</v>
      </c>
      <c r="Q199" s="148">
        <v>0</v>
      </c>
      <c r="R199" s="148">
        <f t="shared" si="22"/>
        <v>0</v>
      </c>
      <c r="S199" s="148">
        <v>0</v>
      </c>
      <c r="T199" s="149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0" t="s">
        <v>146</v>
      </c>
      <c r="AT199" s="150" t="s">
        <v>143</v>
      </c>
      <c r="AU199" s="150" t="s">
        <v>147</v>
      </c>
      <c r="AY199" s="14" t="s">
        <v>140</v>
      </c>
      <c r="BE199" s="151">
        <f t="shared" si="24"/>
        <v>0</v>
      </c>
      <c r="BF199" s="151">
        <f t="shared" si="25"/>
        <v>0</v>
      </c>
      <c r="BG199" s="151">
        <f t="shared" si="26"/>
        <v>0</v>
      </c>
      <c r="BH199" s="151">
        <f t="shared" si="27"/>
        <v>0</v>
      </c>
      <c r="BI199" s="151">
        <f t="shared" si="28"/>
        <v>0</v>
      </c>
      <c r="BJ199" s="14" t="s">
        <v>147</v>
      </c>
      <c r="BK199" s="151">
        <f t="shared" si="29"/>
        <v>0</v>
      </c>
      <c r="BL199" s="14" t="s">
        <v>146</v>
      </c>
      <c r="BM199" s="150" t="s">
        <v>320</v>
      </c>
    </row>
    <row r="200" spans="1:65" s="2" customFormat="1" ht="24.2" customHeight="1" x14ac:dyDescent="0.2">
      <c r="A200" s="29"/>
      <c r="B200" s="142"/>
      <c r="C200" s="173" t="s">
        <v>329</v>
      </c>
      <c r="D200" s="173" t="s">
        <v>143</v>
      </c>
      <c r="E200" s="174" t="s">
        <v>322</v>
      </c>
      <c r="F200" s="175" t="s">
        <v>323</v>
      </c>
      <c r="G200" s="176" t="s">
        <v>155</v>
      </c>
      <c r="H200" s="177">
        <v>75.796999999999997</v>
      </c>
      <c r="I200" s="143"/>
      <c r="J200" s="144">
        <f t="shared" si="20"/>
        <v>0</v>
      </c>
      <c r="K200" s="145"/>
      <c r="L200" s="30"/>
      <c r="M200" s="146" t="s">
        <v>1</v>
      </c>
      <c r="N200" s="147" t="s">
        <v>40</v>
      </c>
      <c r="O200" s="55"/>
      <c r="P200" s="148">
        <f t="shared" si="21"/>
        <v>0</v>
      </c>
      <c r="Q200" s="148">
        <v>0</v>
      </c>
      <c r="R200" s="148">
        <f t="shared" si="22"/>
        <v>0</v>
      </c>
      <c r="S200" s="148">
        <v>0.02</v>
      </c>
      <c r="T200" s="149">
        <f t="shared" si="23"/>
        <v>1.5159400000000001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0" t="s">
        <v>146</v>
      </c>
      <c r="AT200" s="150" t="s">
        <v>143</v>
      </c>
      <c r="AU200" s="150" t="s">
        <v>147</v>
      </c>
      <c r="AY200" s="14" t="s">
        <v>140</v>
      </c>
      <c r="BE200" s="151">
        <f t="shared" si="24"/>
        <v>0</v>
      </c>
      <c r="BF200" s="151">
        <f t="shared" si="25"/>
        <v>0</v>
      </c>
      <c r="BG200" s="151">
        <f t="shared" si="26"/>
        <v>0</v>
      </c>
      <c r="BH200" s="151">
        <f t="shared" si="27"/>
        <v>0</v>
      </c>
      <c r="BI200" s="151">
        <f t="shared" si="28"/>
        <v>0</v>
      </c>
      <c r="BJ200" s="14" t="s">
        <v>147</v>
      </c>
      <c r="BK200" s="151">
        <f t="shared" si="29"/>
        <v>0</v>
      </c>
      <c r="BL200" s="14" t="s">
        <v>146</v>
      </c>
      <c r="BM200" s="150" t="s">
        <v>324</v>
      </c>
    </row>
    <row r="201" spans="1:65" s="2" customFormat="1" ht="24.2" customHeight="1" x14ac:dyDescent="0.2">
      <c r="A201" s="29"/>
      <c r="B201" s="142"/>
      <c r="C201" s="173" t="s">
        <v>333</v>
      </c>
      <c r="D201" s="173" t="s">
        <v>143</v>
      </c>
      <c r="E201" s="174" t="s">
        <v>326</v>
      </c>
      <c r="F201" s="175" t="s">
        <v>327</v>
      </c>
      <c r="G201" s="176" t="s">
        <v>145</v>
      </c>
      <c r="H201" s="177">
        <v>22</v>
      </c>
      <c r="I201" s="143"/>
      <c r="J201" s="144">
        <f t="shared" si="20"/>
        <v>0</v>
      </c>
      <c r="K201" s="145"/>
      <c r="L201" s="30"/>
      <c r="M201" s="146" t="s">
        <v>1</v>
      </c>
      <c r="N201" s="147" t="s">
        <v>40</v>
      </c>
      <c r="O201" s="55"/>
      <c r="P201" s="148">
        <f t="shared" si="21"/>
        <v>0</v>
      </c>
      <c r="Q201" s="148">
        <v>0</v>
      </c>
      <c r="R201" s="148">
        <f t="shared" si="22"/>
        <v>0</v>
      </c>
      <c r="S201" s="148">
        <v>2.4E-2</v>
      </c>
      <c r="T201" s="149">
        <f t="shared" si="23"/>
        <v>0.52800000000000002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0" t="s">
        <v>146</v>
      </c>
      <c r="AT201" s="150" t="s">
        <v>143</v>
      </c>
      <c r="AU201" s="150" t="s">
        <v>147</v>
      </c>
      <c r="AY201" s="14" t="s">
        <v>140</v>
      </c>
      <c r="BE201" s="151">
        <f t="shared" si="24"/>
        <v>0</v>
      </c>
      <c r="BF201" s="151">
        <f t="shared" si="25"/>
        <v>0</v>
      </c>
      <c r="BG201" s="151">
        <f t="shared" si="26"/>
        <v>0</v>
      </c>
      <c r="BH201" s="151">
        <f t="shared" si="27"/>
        <v>0</v>
      </c>
      <c r="BI201" s="151">
        <f t="shared" si="28"/>
        <v>0</v>
      </c>
      <c r="BJ201" s="14" t="s">
        <v>147</v>
      </c>
      <c r="BK201" s="151">
        <f t="shared" si="29"/>
        <v>0</v>
      </c>
      <c r="BL201" s="14" t="s">
        <v>146</v>
      </c>
      <c r="BM201" s="150" t="s">
        <v>328</v>
      </c>
    </row>
    <row r="202" spans="1:65" s="2" customFormat="1" ht="24.2" customHeight="1" x14ac:dyDescent="0.2">
      <c r="A202" s="29"/>
      <c r="B202" s="142"/>
      <c r="C202" s="173" t="s">
        <v>337</v>
      </c>
      <c r="D202" s="173" t="s">
        <v>143</v>
      </c>
      <c r="E202" s="174" t="s">
        <v>330</v>
      </c>
      <c r="F202" s="175" t="s">
        <v>331</v>
      </c>
      <c r="G202" s="176" t="s">
        <v>155</v>
      </c>
      <c r="H202" s="177">
        <v>19.306000000000001</v>
      </c>
      <c r="I202" s="143"/>
      <c r="J202" s="144">
        <f t="shared" si="20"/>
        <v>0</v>
      </c>
      <c r="K202" s="145"/>
      <c r="L202" s="30"/>
      <c r="M202" s="146" t="s">
        <v>1</v>
      </c>
      <c r="N202" s="147" t="s">
        <v>40</v>
      </c>
      <c r="O202" s="55"/>
      <c r="P202" s="148">
        <f t="shared" si="21"/>
        <v>0</v>
      </c>
      <c r="Q202" s="148">
        <v>0</v>
      </c>
      <c r="R202" s="148">
        <f t="shared" si="22"/>
        <v>0</v>
      </c>
      <c r="S202" s="148">
        <v>7.5999999999999998E-2</v>
      </c>
      <c r="T202" s="149">
        <f t="shared" si="23"/>
        <v>1.4672560000000001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0" t="s">
        <v>146</v>
      </c>
      <c r="AT202" s="150" t="s">
        <v>143</v>
      </c>
      <c r="AU202" s="150" t="s">
        <v>147</v>
      </c>
      <c r="AY202" s="14" t="s">
        <v>140</v>
      </c>
      <c r="BE202" s="151">
        <f t="shared" si="24"/>
        <v>0</v>
      </c>
      <c r="BF202" s="151">
        <f t="shared" si="25"/>
        <v>0</v>
      </c>
      <c r="BG202" s="151">
        <f t="shared" si="26"/>
        <v>0</v>
      </c>
      <c r="BH202" s="151">
        <f t="shared" si="27"/>
        <v>0</v>
      </c>
      <c r="BI202" s="151">
        <f t="shared" si="28"/>
        <v>0</v>
      </c>
      <c r="BJ202" s="14" t="s">
        <v>147</v>
      </c>
      <c r="BK202" s="151">
        <f t="shared" si="29"/>
        <v>0</v>
      </c>
      <c r="BL202" s="14" t="s">
        <v>146</v>
      </c>
      <c r="BM202" s="150" t="s">
        <v>332</v>
      </c>
    </row>
    <row r="203" spans="1:65" s="2" customFormat="1" ht="24.2" customHeight="1" x14ac:dyDescent="0.2">
      <c r="A203" s="29"/>
      <c r="B203" s="142"/>
      <c r="C203" s="173" t="s">
        <v>340</v>
      </c>
      <c r="D203" s="173" t="s">
        <v>143</v>
      </c>
      <c r="E203" s="174" t="s">
        <v>334</v>
      </c>
      <c r="F203" s="175" t="s">
        <v>335</v>
      </c>
      <c r="G203" s="176" t="s">
        <v>145</v>
      </c>
      <c r="H203" s="177">
        <v>20</v>
      </c>
      <c r="I203" s="143"/>
      <c r="J203" s="144">
        <f t="shared" si="20"/>
        <v>0</v>
      </c>
      <c r="K203" s="145"/>
      <c r="L203" s="30"/>
      <c r="M203" s="146" t="s">
        <v>1</v>
      </c>
      <c r="N203" s="147" t="s">
        <v>40</v>
      </c>
      <c r="O203" s="55"/>
      <c r="P203" s="148">
        <f t="shared" si="21"/>
        <v>0</v>
      </c>
      <c r="Q203" s="148">
        <v>0</v>
      </c>
      <c r="R203" s="148">
        <f t="shared" si="22"/>
        <v>0</v>
      </c>
      <c r="S203" s="148">
        <v>2E-3</v>
      </c>
      <c r="T203" s="149">
        <f t="shared" si="23"/>
        <v>0.04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0" t="s">
        <v>146</v>
      </c>
      <c r="AT203" s="150" t="s">
        <v>143</v>
      </c>
      <c r="AU203" s="150" t="s">
        <v>147</v>
      </c>
      <c r="AY203" s="14" t="s">
        <v>140</v>
      </c>
      <c r="BE203" s="151">
        <f t="shared" si="24"/>
        <v>0</v>
      </c>
      <c r="BF203" s="151">
        <f t="shared" si="25"/>
        <v>0</v>
      </c>
      <c r="BG203" s="151">
        <f t="shared" si="26"/>
        <v>0</v>
      </c>
      <c r="BH203" s="151">
        <f t="shared" si="27"/>
        <v>0</v>
      </c>
      <c r="BI203" s="151">
        <f t="shared" si="28"/>
        <v>0</v>
      </c>
      <c r="BJ203" s="14" t="s">
        <v>147</v>
      </c>
      <c r="BK203" s="151">
        <f t="shared" si="29"/>
        <v>0</v>
      </c>
      <c r="BL203" s="14" t="s">
        <v>146</v>
      </c>
      <c r="BM203" s="150" t="s">
        <v>336</v>
      </c>
    </row>
    <row r="204" spans="1:65" s="2" customFormat="1" ht="24.2" customHeight="1" x14ac:dyDescent="0.2">
      <c r="A204" s="29"/>
      <c r="B204" s="142"/>
      <c r="C204" s="173" t="s">
        <v>345</v>
      </c>
      <c r="D204" s="173" t="s">
        <v>143</v>
      </c>
      <c r="E204" s="174" t="s">
        <v>341</v>
      </c>
      <c r="F204" s="175" t="s">
        <v>342</v>
      </c>
      <c r="G204" s="176" t="s">
        <v>343</v>
      </c>
      <c r="H204" s="177">
        <v>646</v>
      </c>
      <c r="I204" s="143"/>
      <c r="J204" s="144">
        <f t="shared" si="20"/>
        <v>0</v>
      </c>
      <c r="K204" s="145"/>
      <c r="L204" s="30"/>
      <c r="M204" s="146" t="s">
        <v>1</v>
      </c>
      <c r="N204" s="147" t="s">
        <v>40</v>
      </c>
      <c r="O204" s="55"/>
      <c r="P204" s="148">
        <f t="shared" si="21"/>
        <v>0</v>
      </c>
      <c r="Q204" s="148">
        <v>1.0000000000000001E-5</v>
      </c>
      <c r="R204" s="148">
        <f t="shared" si="22"/>
        <v>6.4600000000000005E-3</v>
      </c>
      <c r="S204" s="148">
        <v>3.0000000000000001E-5</v>
      </c>
      <c r="T204" s="149">
        <f t="shared" si="23"/>
        <v>1.9380000000000001E-2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0" t="s">
        <v>146</v>
      </c>
      <c r="AT204" s="150" t="s">
        <v>143</v>
      </c>
      <c r="AU204" s="150" t="s">
        <v>147</v>
      </c>
      <c r="AY204" s="14" t="s">
        <v>140</v>
      </c>
      <c r="BE204" s="151">
        <f t="shared" si="24"/>
        <v>0</v>
      </c>
      <c r="BF204" s="151">
        <f t="shared" si="25"/>
        <v>0</v>
      </c>
      <c r="BG204" s="151">
        <f t="shared" si="26"/>
        <v>0</v>
      </c>
      <c r="BH204" s="151">
        <f t="shared" si="27"/>
        <v>0</v>
      </c>
      <c r="BI204" s="151">
        <f t="shared" si="28"/>
        <v>0</v>
      </c>
      <c r="BJ204" s="14" t="s">
        <v>147</v>
      </c>
      <c r="BK204" s="151">
        <f t="shared" si="29"/>
        <v>0</v>
      </c>
      <c r="BL204" s="14" t="s">
        <v>146</v>
      </c>
      <c r="BM204" s="150" t="s">
        <v>344</v>
      </c>
    </row>
    <row r="205" spans="1:65" s="2" customFormat="1" ht="24.2" customHeight="1" x14ac:dyDescent="0.2">
      <c r="A205" s="29"/>
      <c r="B205" s="142"/>
      <c r="C205" s="173" t="s">
        <v>349</v>
      </c>
      <c r="D205" s="173" t="s">
        <v>143</v>
      </c>
      <c r="E205" s="174" t="s">
        <v>346</v>
      </c>
      <c r="F205" s="175" t="s">
        <v>347</v>
      </c>
      <c r="G205" s="176" t="s">
        <v>343</v>
      </c>
      <c r="H205" s="177">
        <v>190</v>
      </c>
      <c r="I205" s="143"/>
      <c r="J205" s="144">
        <f t="shared" si="20"/>
        <v>0</v>
      </c>
      <c r="K205" s="145"/>
      <c r="L205" s="30"/>
      <c r="M205" s="146" t="s">
        <v>1</v>
      </c>
      <c r="N205" s="147" t="s">
        <v>40</v>
      </c>
      <c r="O205" s="55"/>
      <c r="P205" s="148">
        <f t="shared" si="21"/>
        <v>0</v>
      </c>
      <c r="Q205" s="148">
        <v>1.0000000000000001E-5</v>
      </c>
      <c r="R205" s="148">
        <f t="shared" si="22"/>
        <v>1.9000000000000002E-3</v>
      </c>
      <c r="S205" s="148">
        <v>8.0000000000000007E-5</v>
      </c>
      <c r="T205" s="149">
        <f t="shared" si="23"/>
        <v>1.5200000000000002E-2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0" t="s">
        <v>146</v>
      </c>
      <c r="AT205" s="150" t="s">
        <v>143</v>
      </c>
      <c r="AU205" s="150" t="s">
        <v>147</v>
      </c>
      <c r="AY205" s="14" t="s">
        <v>140</v>
      </c>
      <c r="BE205" s="151">
        <f t="shared" si="24"/>
        <v>0</v>
      </c>
      <c r="BF205" s="151">
        <f t="shared" si="25"/>
        <v>0</v>
      </c>
      <c r="BG205" s="151">
        <f t="shared" si="26"/>
        <v>0</v>
      </c>
      <c r="BH205" s="151">
        <f t="shared" si="27"/>
        <v>0</v>
      </c>
      <c r="BI205" s="151">
        <f t="shared" si="28"/>
        <v>0</v>
      </c>
      <c r="BJ205" s="14" t="s">
        <v>147</v>
      </c>
      <c r="BK205" s="151">
        <f t="shared" si="29"/>
        <v>0</v>
      </c>
      <c r="BL205" s="14" t="s">
        <v>146</v>
      </c>
      <c r="BM205" s="150" t="s">
        <v>348</v>
      </c>
    </row>
    <row r="206" spans="1:65" s="2" customFormat="1" ht="24.2" customHeight="1" x14ac:dyDescent="0.2">
      <c r="A206" s="29"/>
      <c r="B206" s="142"/>
      <c r="C206" s="173" t="s">
        <v>353</v>
      </c>
      <c r="D206" s="173" t="s">
        <v>143</v>
      </c>
      <c r="E206" s="174" t="s">
        <v>350</v>
      </c>
      <c r="F206" s="175" t="s">
        <v>351</v>
      </c>
      <c r="G206" s="176" t="s">
        <v>343</v>
      </c>
      <c r="H206" s="177">
        <v>255</v>
      </c>
      <c r="I206" s="143"/>
      <c r="J206" s="144">
        <f t="shared" si="20"/>
        <v>0</v>
      </c>
      <c r="K206" s="145"/>
      <c r="L206" s="30"/>
      <c r="M206" s="146" t="s">
        <v>1</v>
      </c>
      <c r="N206" s="147" t="s">
        <v>40</v>
      </c>
      <c r="O206" s="55"/>
      <c r="P206" s="148">
        <f t="shared" si="21"/>
        <v>0</v>
      </c>
      <c r="Q206" s="148">
        <v>3.0000000000000001E-5</v>
      </c>
      <c r="R206" s="148">
        <f t="shared" si="22"/>
        <v>7.6500000000000005E-3</v>
      </c>
      <c r="S206" s="148">
        <v>5.0000000000000001E-4</v>
      </c>
      <c r="T206" s="149">
        <f t="shared" si="23"/>
        <v>0.1275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0" t="s">
        <v>146</v>
      </c>
      <c r="AT206" s="150" t="s">
        <v>143</v>
      </c>
      <c r="AU206" s="150" t="s">
        <v>147</v>
      </c>
      <c r="AY206" s="14" t="s">
        <v>140</v>
      </c>
      <c r="BE206" s="151">
        <f t="shared" si="24"/>
        <v>0</v>
      </c>
      <c r="BF206" s="151">
        <f t="shared" si="25"/>
        <v>0</v>
      </c>
      <c r="BG206" s="151">
        <f t="shared" si="26"/>
        <v>0</v>
      </c>
      <c r="BH206" s="151">
        <f t="shared" si="27"/>
        <v>0</v>
      </c>
      <c r="BI206" s="151">
        <f t="shared" si="28"/>
        <v>0</v>
      </c>
      <c r="BJ206" s="14" t="s">
        <v>147</v>
      </c>
      <c r="BK206" s="151">
        <f t="shared" si="29"/>
        <v>0</v>
      </c>
      <c r="BL206" s="14" t="s">
        <v>146</v>
      </c>
      <c r="BM206" s="150" t="s">
        <v>352</v>
      </c>
    </row>
    <row r="207" spans="1:65" s="2" customFormat="1" ht="24.2" customHeight="1" x14ac:dyDescent="0.2">
      <c r="A207" s="29"/>
      <c r="B207" s="142"/>
      <c r="C207" s="173" t="s">
        <v>357</v>
      </c>
      <c r="D207" s="173" t="s">
        <v>143</v>
      </c>
      <c r="E207" s="174" t="s">
        <v>354</v>
      </c>
      <c r="F207" s="175" t="s">
        <v>355</v>
      </c>
      <c r="G207" s="176" t="s">
        <v>343</v>
      </c>
      <c r="H207" s="177">
        <v>150</v>
      </c>
      <c r="I207" s="143"/>
      <c r="J207" s="144">
        <f t="shared" si="20"/>
        <v>0</v>
      </c>
      <c r="K207" s="145"/>
      <c r="L207" s="30"/>
      <c r="M207" s="146" t="s">
        <v>1</v>
      </c>
      <c r="N207" s="147" t="s">
        <v>40</v>
      </c>
      <c r="O207" s="55"/>
      <c r="P207" s="148">
        <f t="shared" si="21"/>
        <v>0</v>
      </c>
      <c r="Q207" s="148">
        <v>1.0000000000000001E-5</v>
      </c>
      <c r="R207" s="148">
        <f t="shared" si="22"/>
        <v>1.5E-3</v>
      </c>
      <c r="S207" s="148">
        <v>5.0000000000000002E-5</v>
      </c>
      <c r="T207" s="149">
        <f t="shared" si="23"/>
        <v>7.5000000000000006E-3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0" t="s">
        <v>146</v>
      </c>
      <c r="AT207" s="150" t="s">
        <v>143</v>
      </c>
      <c r="AU207" s="150" t="s">
        <v>147</v>
      </c>
      <c r="AY207" s="14" t="s">
        <v>140</v>
      </c>
      <c r="BE207" s="151">
        <f t="shared" si="24"/>
        <v>0</v>
      </c>
      <c r="BF207" s="151">
        <f t="shared" si="25"/>
        <v>0</v>
      </c>
      <c r="BG207" s="151">
        <f t="shared" si="26"/>
        <v>0</v>
      </c>
      <c r="BH207" s="151">
        <f t="shared" si="27"/>
        <v>0</v>
      </c>
      <c r="BI207" s="151">
        <f t="shared" si="28"/>
        <v>0</v>
      </c>
      <c r="BJ207" s="14" t="s">
        <v>147</v>
      </c>
      <c r="BK207" s="151">
        <f t="shared" si="29"/>
        <v>0</v>
      </c>
      <c r="BL207" s="14" t="s">
        <v>146</v>
      </c>
      <c r="BM207" s="150" t="s">
        <v>356</v>
      </c>
    </row>
    <row r="208" spans="1:65" s="2" customFormat="1" ht="24.2" customHeight="1" x14ac:dyDescent="0.2">
      <c r="A208" s="29"/>
      <c r="B208" s="142"/>
      <c r="C208" s="173" t="s">
        <v>361</v>
      </c>
      <c r="D208" s="173" t="s">
        <v>143</v>
      </c>
      <c r="E208" s="174" t="s">
        <v>358</v>
      </c>
      <c r="F208" s="175" t="s">
        <v>359</v>
      </c>
      <c r="G208" s="176" t="s">
        <v>343</v>
      </c>
      <c r="H208" s="177">
        <v>60</v>
      </c>
      <c r="I208" s="143"/>
      <c r="J208" s="144">
        <f t="shared" si="20"/>
        <v>0</v>
      </c>
      <c r="K208" s="145"/>
      <c r="L208" s="30"/>
      <c r="M208" s="146" t="s">
        <v>1</v>
      </c>
      <c r="N208" s="147" t="s">
        <v>40</v>
      </c>
      <c r="O208" s="55"/>
      <c r="P208" s="148">
        <f t="shared" si="21"/>
        <v>0</v>
      </c>
      <c r="Q208" s="148">
        <v>4.0000000000000003E-5</v>
      </c>
      <c r="R208" s="148">
        <f t="shared" si="22"/>
        <v>2.4000000000000002E-3</v>
      </c>
      <c r="S208" s="148">
        <v>7.5000000000000002E-4</v>
      </c>
      <c r="T208" s="149">
        <f t="shared" si="23"/>
        <v>4.4999999999999998E-2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0" t="s">
        <v>146</v>
      </c>
      <c r="AT208" s="150" t="s">
        <v>143</v>
      </c>
      <c r="AU208" s="150" t="s">
        <v>147</v>
      </c>
      <c r="AY208" s="14" t="s">
        <v>140</v>
      </c>
      <c r="BE208" s="151">
        <f t="shared" si="24"/>
        <v>0</v>
      </c>
      <c r="BF208" s="151">
        <f t="shared" si="25"/>
        <v>0</v>
      </c>
      <c r="BG208" s="151">
        <f t="shared" si="26"/>
        <v>0</v>
      </c>
      <c r="BH208" s="151">
        <f t="shared" si="27"/>
        <v>0</v>
      </c>
      <c r="BI208" s="151">
        <f t="shared" si="28"/>
        <v>0</v>
      </c>
      <c r="BJ208" s="14" t="s">
        <v>147</v>
      </c>
      <c r="BK208" s="151">
        <f t="shared" si="29"/>
        <v>0</v>
      </c>
      <c r="BL208" s="14" t="s">
        <v>146</v>
      </c>
      <c r="BM208" s="150" t="s">
        <v>360</v>
      </c>
    </row>
    <row r="209" spans="1:65" s="2" customFormat="1" ht="37.9" customHeight="1" x14ac:dyDescent="0.2">
      <c r="A209" s="29"/>
      <c r="B209" s="142"/>
      <c r="C209" s="173" t="s">
        <v>365</v>
      </c>
      <c r="D209" s="173" t="s">
        <v>143</v>
      </c>
      <c r="E209" s="174" t="s">
        <v>362</v>
      </c>
      <c r="F209" s="175" t="s">
        <v>363</v>
      </c>
      <c r="G209" s="176" t="s">
        <v>163</v>
      </c>
      <c r="H209" s="177">
        <v>185</v>
      </c>
      <c r="I209" s="143"/>
      <c r="J209" s="144">
        <f t="shared" si="20"/>
        <v>0</v>
      </c>
      <c r="K209" s="145"/>
      <c r="L209" s="30"/>
      <c r="M209" s="146" t="s">
        <v>1</v>
      </c>
      <c r="N209" s="147" t="s">
        <v>40</v>
      </c>
      <c r="O209" s="55"/>
      <c r="P209" s="148">
        <f t="shared" si="21"/>
        <v>0</v>
      </c>
      <c r="Q209" s="148">
        <v>0</v>
      </c>
      <c r="R209" s="148">
        <f t="shared" si="22"/>
        <v>0</v>
      </c>
      <c r="S209" s="148">
        <v>2E-3</v>
      </c>
      <c r="T209" s="149">
        <f t="shared" si="23"/>
        <v>0.37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0" t="s">
        <v>146</v>
      </c>
      <c r="AT209" s="150" t="s">
        <v>143</v>
      </c>
      <c r="AU209" s="150" t="s">
        <v>147</v>
      </c>
      <c r="AY209" s="14" t="s">
        <v>140</v>
      </c>
      <c r="BE209" s="151">
        <f t="shared" si="24"/>
        <v>0</v>
      </c>
      <c r="BF209" s="151">
        <f t="shared" si="25"/>
        <v>0</v>
      </c>
      <c r="BG209" s="151">
        <f t="shared" si="26"/>
        <v>0</v>
      </c>
      <c r="BH209" s="151">
        <f t="shared" si="27"/>
        <v>0</v>
      </c>
      <c r="BI209" s="151">
        <f t="shared" si="28"/>
        <v>0</v>
      </c>
      <c r="BJ209" s="14" t="s">
        <v>147</v>
      </c>
      <c r="BK209" s="151">
        <f t="shared" si="29"/>
        <v>0</v>
      </c>
      <c r="BL209" s="14" t="s">
        <v>146</v>
      </c>
      <c r="BM209" s="150" t="s">
        <v>364</v>
      </c>
    </row>
    <row r="210" spans="1:65" s="2" customFormat="1" ht="37.9" customHeight="1" x14ac:dyDescent="0.2">
      <c r="A210" s="29"/>
      <c r="B210" s="142"/>
      <c r="C210" s="173" t="s">
        <v>369</v>
      </c>
      <c r="D210" s="173" t="s">
        <v>143</v>
      </c>
      <c r="E210" s="174" t="s">
        <v>366</v>
      </c>
      <c r="F210" s="175" t="s">
        <v>367</v>
      </c>
      <c r="G210" s="176" t="s">
        <v>163</v>
      </c>
      <c r="H210" s="177">
        <v>78.05</v>
      </c>
      <c r="I210" s="143"/>
      <c r="J210" s="144">
        <f t="shared" si="20"/>
        <v>0</v>
      </c>
      <c r="K210" s="145"/>
      <c r="L210" s="30"/>
      <c r="M210" s="146" t="s">
        <v>1</v>
      </c>
      <c r="N210" s="147" t="s">
        <v>40</v>
      </c>
      <c r="O210" s="55"/>
      <c r="P210" s="148">
        <f t="shared" si="21"/>
        <v>0</v>
      </c>
      <c r="Q210" s="148">
        <v>0</v>
      </c>
      <c r="R210" s="148">
        <f t="shared" si="22"/>
        <v>0</v>
      </c>
      <c r="S210" s="148">
        <v>8.9999999999999993E-3</v>
      </c>
      <c r="T210" s="149">
        <f t="shared" si="23"/>
        <v>0.70244999999999991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0" t="s">
        <v>146</v>
      </c>
      <c r="AT210" s="150" t="s">
        <v>143</v>
      </c>
      <c r="AU210" s="150" t="s">
        <v>147</v>
      </c>
      <c r="AY210" s="14" t="s">
        <v>140</v>
      </c>
      <c r="BE210" s="151">
        <f t="shared" si="24"/>
        <v>0</v>
      </c>
      <c r="BF210" s="151">
        <f t="shared" si="25"/>
        <v>0</v>
      </c>
      <c r="BG210" s="151">
        <f t="shared" si="26"/>
        <v>0</v>
      </c>
      <c r="BH210" s="151">
        <f t="shared" si="27"/>
        <v>0</v>
      </c>
      <c r="BI210" s="151">
        <f t="shared" si="28"/>
        <v>0</v>
      </c>
      <c r="BJ210" s="14" t="s">
        <v>147</v>
      </c>
      <c r="BK210" s="151">
        <f t="shared" si="29"/>
        <v>0</v>
      </c>
      <c r="BL210" s="14" t="s">
        <v>146</v>
      </c>
      <c r="BM210" s="150" t="s">
        <v>368</v>
      </c>
    </row>
    <row r="211" spans="1:65" s="2" customFormat="1" ht="37.9" customHeight="1" x14ac:dyDescent="0.2">
      <c r="A211" s="29"/>
      <c r="B211" s="142"/>
      <c r="C211" s="173" t="s">
        <v>373</v>
      </c>
      <c r="D211" s="173" t="s">
        <v>143</v>
      </c>
      <c r="E211" s="174" t="s">
        <v>370</v>
      </c>
      <c r="F211" s="175" t="s">
        <v>371</v>
      </c>
      <c r="G211" s="176" t="s">
        <v>163</v>
      </c>
      <c r="H211" s="177">
        <v>17.5</v>
      </c>
      <c r="I211" s="143"/>
      <c r="J211" s="144">
        <f t="shared" si="20"/>
        <v>0</v>
      </c>
      <c r="K211" s="145"/>
      <c r="L211" s="30"/>
      <c r="M211" s="146" t="s">
        <v>1</v>
      </c>
      <c r="N211" s="147" t="s">
        <v>40</v>
      </c>
      <c r="O211" s="55"/>
      <c r="P211" s="148">
        <f t="shared" si="21"/>
        <v>0</v>
      </c>
      <c r="Q211" s="148">
        <v>0</v>
      </c>
      <c r="R211" s="148">
        <f t="shared" si="22"/>
        <v>0</v>
      </c>
      <c r="S211" s="148">
        <v>1.7999999999999999E-2</v>
      </c>
      <c r="T211" s="149">
        <f t="shared" si="23"/>
        <v>0.315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0" t="s">
        <v>146</v>
      </c>
      <c r="AT211" s="150" t="s">
        <v>143</v>
      </c>
      <c r="AU211" s="150" t="s">
        <v>147</v>
      </c>
      <c r="AY211" s="14" t="s">
        <v>140</v>
      </c>
      <c r="BE211" s="151">
        <f t="shared" si="24"/>
        <v>0</v>
      </c>
      <c r="BF211" s="151">
        <f t="shared" si="25"/>
        <v>0</v>
      </c>
      <c r="BG211" s="151">
        <f t="shared" si="26"/>
        <v>0</v>
      </c>
      <c r="BH211" s="151">
        <f t="shared" si="27"/>
        <v>0</v>
      </c>
      <c r="BI211" s="151">
        <f t="shared" si="28"/>
        <v>0</v>
      </c>
      <c r="BJ211" s="14" t="s">
        <v>147</v>
      </c>
      <c r="BK211" s="151">
        <f t="shared" si="29"/>
        <v>0</v>
      </c>
      <c r="BL211" s="14" t="s">
        <v>146</v>
      </c>
      <c r="BM211" s="150" t="s">
        <v>372</v>
      </c>
    </row>
    <row r="212" spans="1:65" s="2" customFormat="1" ht="24.2" customHeight="1" x14ac:dyDescent="0.2">
      <c r="A212" s="29"/>
      <c r="B212" s="142"/>
      <c r="C212" s="173" t="s">
        <v>377</v>
      </c>
      <c r="D212" s="173" t="s">
        <v>143</v>
      </c>
      <c r="E212" s="174" t="s">
        <v>374</v>
      </c>
      <c r="F212" s="175" t="s">
        <v>375</v>
      </c>
      <c r="G212" s="176" t="s">
        <v>155</v>
      </c>
      <c r="H212" s="177">
        <v>76.319000000000003</v>
      </c>
      <c r="I212" s="143"/>
      <c r="J212" s="144">
        <f t="shared" si="20"/>
        <v>0</v>
      </c>
      <c r="K212" s="145"/>
      <c r="L212" s="30"/>
      <c r="M212" s="146" t="s">
        <v>1</v>
      </c>
      <c r="N212" s="147" t="s">
        <v>40</v>
      </c>
      <c r="O212" s="55"/>
      <c r="P212" s="148">
        <f t="shared" si="21"/>
        <v>0</v>
      </c>
      <c r="Q212" s="148">
        <v>0</v>
      </c>
      <c r="R212" s="148">
        <f t="shared" si="22"/>
        <v>0</v>
      </c>
      <c r="S212" s="148">
        <v>0.01</v>
      </c>
      <c r="T212" s="149">
        <f t="shared" si="23"/>
        <v>0.76319000000000004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0" t="s">
        <v>146</v>
      </c>
      <c r="AT212" s="150" t="s">
        <v>143</v>
      </c>
      <c r="AU212" s="150" t="s">
        <v>147</v>
      </c>
      <c r="AY212" s="14" t="s">
        <v>140</v>
      </c>
      <c r="BE212" s="151">
        <f t="shared" si="24"/>
        <v>0</v>
      </c>
      <c r="BF212" s="151">
        <f t="shared" si="25"/>
        <v>0</v>
      </c>
      <c r="BG212" s="151">
        <f t="shared" si="26"/>
        <v>0</v>
      </c>
      <c r="BH212" s="151">
        <f t="shared" si="27"/>
        <v>0</v>
      </c>
      <c r="BI212" s="151">
        <f t="shared" si="28"/>
        <v>0</v>
      </c>
      <c r="BJ212" s="14" t="s">
        <v>147</v>
      </c>
      <c r="BK212" s="151">
        <f t="shared" si="29"/>
        <v>0</v>
      </c>
      <c r="BL212" s="14" t="s">
        <v>146</v>
      </c>
      <c r="BM212" s="150" t="s">
        <v>376</v>
      </c>
    </row>
    <row r="213" spans="1:65" s="2" customFormat="1" ht="24.2" customHeight="1" x14ac:dyDescent="0.2">
      <c r="A213" s="29"/>
      <c r="B213" s="142"/>
      <c r="C213" s="173" t="s">
        <v>381</v>
      </c>
      <c r="D213" s="173" t="s">
        <v>143</v>
      </c>
      <c r="E213" s="174" t="s">
        <v>378</v>
      </c>
      <c r="F213" s="175" t="s">
        <v>379</v>
      </c>
      <c r="G213" s="176" t="s">
        <v>155</v>
      </c>
      <c r="H213" s="177">
        <v>101.026</v>
      </c>
      <c r="I213" s="143"/>
      <c r="J213" s="144">
        <f t="shared" si="20"/>
        <v>0</v>
      </c>
      <c r="K213" s="145"/>
      <c r="L213" s="30"/>
      <c r="M213" s="146" t="s">
        <v>1</v>
      </c>
      <c r="N213" s="147" t="s">
        <v>40</v>
      </c>
      <c r="O213" s="55"/>
      <c r="P213" s="148">
        <f t="shared" si="21"/>
        <v>0</v>
      </c>
      <c r="Q213" s="148">
        <v>0</v>
      </c>
      <c r="R213" s="148">
        <f t="shared" si="22"/>
        <v>0</v>
      </c>
      <c r="S213" s="148">
        <v>0.01</v>
      </c>
      <c r="T213" s="149">
        <f t="shared" si="23"/>
        <v>1.0102599999999999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0" t="s">
        <v>146</v>
      </c>
      <c r="AT213" s="150" t="s">
        <v>143</v>
      </c>
      <c r="AU213" s="150" t="s">
        <v>147</v>
      </c>
      <c r="AY213" s="14" t="s">
        <v>140</v>
      </c>
      <c r="BE213" s="151">
        <f t="shared" si="24"/>
        <v>0</v>
      </c>
      <c r="BF213" s="151">
        <f t="shared" si="25"/>
        <v>0</v>
      </c>
      <c r="BG213" s="151">
        <f t="shared" si="26"/>
        <v>0</v>
      </c>
      <c r="BH213" s="151">
        <f t="shared" si="27"/>
        <v>0</v>
      </c>
      <c r="BI213" s="151">
        <f t="shared" si="28"/>
        <v>0</v>
      </c>
      <c r="BJ213" s="14" t="s">
        <v>147</v>
      </c>
      <c r="BK213" s="151">
        <f t="shared" si="29"/>
        <v>0</v>
      </c>
      <c r="BL213" s="14" t="s">
        <v>146</v>
      </c>
      <c r="BM213" s="150" t="s">
        <v>380</v>
      </c>
    </row>
    <row r="214" spans="1:65" s="2" customFormat="1" ht="37.9" customHeight="1" x14ac:dyDescent="0.2">
      <c r="A214" s="29"/>
      <c r="B214" s="142"/>
      <c r="C214" s="173" t="s">
        <v>385</v>
      </c>
      <c r="D214" s="173" t="s">
        <v>143</v>
      </c>
      <c r="E214" s="174" t="s">
        <v>382</v>
      </c>
      <c r="F214" s="175" t="s">
        <v>383</v>
      </c>
      <c r="G214" s="176" t="s">
        <v>155</v>
      </c>
      <c r="H214" s="177">
        <v>413.87599999999998</v>
      </c>
      <c r="I214" s="143"/>
      <c r="J214" s="144">
        <f t="shared" si="20"/>
        <v>0</v>
      </c>
      <c r="K214" s="145"/>
      <c r="L214" s="30"/>
      <c r="M214" s="146" t="s">
        <v>1</v>
      </c>
      <c r="N214" s="147" t="s">
        <v>40</v>
      </c>
      <c r="O214" s="55"/>
      <c r="P214" s="148">
        <f t="shared" si="21"/>
        <v>0</v>
      </c>
      <c r="Q214" s="148">
        <v>0</v>
      </c>
      <c r="R214" s="148">
        <f t="shared" si="22"/>
        <v>0</v>
      </c>
      <c r="S214" s="148">
        <v>6.8000000000000005E-2</v>
      </c>
      <c r="T214" s="149">
        <f t="shared" si="23"/>
        <v>28.143568000000002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0" t="s">
        <v>146</v>
      </c>
      <c r="AT214" s="150" t="s">
        <v>143</v>
      </c>
      <c r="AU214" s="150" t="s">
        <v>147</v>
      </c>
      <c r="AY214" s="14" t="s">
        <v>140</v>
      </c>
      <c r="BE214" s="151">
        <f t="shared" si="24"/>
        <v>0</v>
      </c>
      <c r="BF214" s="151">
        <f t="shared" si="25"/>
        <v>0</v>
      </c>
      <c r="BG214" s="151">
        <f t="shared" si="26"/>
        <v>0</v>
      </c>
      <c r="BH214" s="151">
        <f t="shared" si="27"/>
        <v>0</v>
      </c>
      <c r="BI214" s="151">
        <f t="shared" si="28"/>
        <v>0</v>
      </c>
      <c r="BJ214" s="14" t="s">
        <v>147</v>
      </c>
      <c r="BK214" s="151">
        <f t="shared" si="29"/>
        <v>0</v>
      </c>
      <c r="BL214" s="14" t="s">
        <v>146</v>
      </c>
      <c r="BM214" s="150" t="s">
        <v>384</v>
      </c>
    </row>
    <row r="215" spans="1:65" s="2" customFormat="1" ht="24.2" customHeight="1" x14ac:dyDescent="0.2">
      <c r="A215" s="29"/>
      <c r="B215" s="142"/>
      <c r="C215" s="173" t="s">
        <v>389</v>
      </c>
      <c r="D215" s="173" t="s">
        <v>143</v>
      </c>
      <c r="E215" s="174" t="s">
        <v>386</v>
      </c>
      <c r="F215" s="175" t="s">
        <v>387</v>
      </c>
      <c r="G215" s="176" t="s">
        <v>151</v>
      </c>
      <c r="H215" s="177">
        <v>55.470999999999997</v>
      </c>
      <c r="I215" s="143"/>
      <c r="J215" s="144">
        <f t="shared" si="20"/>
        <v>0</v>
      </c>
      <c r="K215" s="145"/>
      <c r="L215" s="30"/>
      <c r="M215" s="146" t="s">
        <v>1</v>
      </c>
      <c r="N215" s="147" t="s">
        <v>40</v>
      </c>
      <c r="O215" s="55"/>
      <c r="P215" s="148">
        <f t="shared" si="21"/>
        <v>0</v>
      </c>
      <c r="Q215" s="148">
        <v>0</v>
      </c>
      <c r="R215" s="148">
        <f t="shared" si="22"/>
        <v>0</v>
      </c>
      <c r="S215" s="148">
        <v>0</v>
      </c>
      <c r="T215" s="149">
        <f t="shared" si="2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0" t="s">
        <v>146</v>
      </c>
      <c r="AT215" s="150" t="s">
        <v>143</v>
      </c>
      <c r="AU215" s="150" t="s">
        <v>147</v>
      </c>
      <c r="AY215" s="14" t="s">
        <v>140</v>
      </c>
      <c r="BE215" s="151">
        <f t="shared" si="24"/>
        <v>0</v>
      </c>
      <c r="BF215" s="151">
        <f t="shared" si="25"/>
        <v>0</v>
      </c>
      <c r="BG215" s="151">
        <f t="shared" si="26"/>
        <v>0</v>
      </c>
      <c r="BH215" s="151">
        <f t="shared" si="27"/>
        <v>0</v>
      </c>
      <c r="BI215" s="151">
        <f t="shared" si="28"/>
        <v>0</v>
      </c>
      <c r="BJ215" s="14" t="s">
        <v>147</v>
      </c>
      <c r="BK215" s="151">
        <f t="shared" si="29"/>
        <v>0</v>
      </c>
      <c r="BL215" s="14" t="s">
        <v>146</v>
      </c>
      <c r="BM215" s="150" t="s">
        <v>388</v>
      </c>
    </row>
    <row r="216" spans="1:65" s="2" customFormat="1" ht="24.2" customHeight="1" x14ac:dyDescent="0.2">
      <c r="A216" s="29"/>
      <c r="B216" s="142"/>
      <c r="C216" s="173" t="s">
        <v>393</v>
      </c>
      <c r="D216" s="173" t="s">
        <v>143</v>
      </c>
      <c r="E216" s="174" t="s">
        <v>390</v>
      </c>
      <c r="F216" s="175" t="s">
        <v>391</v>
      </c>
      <c r="G216" s="176" t="s">
        <v>151</v>
      </c>
      <c r="H216" s="177">
        <v>55.470999999999997</v>
      </c>
      <c r="I216" s="143"/>
      <c r="J216" s="144">
        <f t="shared" si="20"/>
        <v>0</v>
      </c>
      <c r="K216" s="145"/>
      <c r="L216" s="30"/>
      <c r="M216" s="146" t="s">
        <v>1</v>
      </c>
      <c r="N216" s="147" t="s">
        <v>40</v>
      </c>
      <c r="O216" s="55"/>
      <c r="P216" s="148">
        <f t="shared" si="21"/>
        <v>0</v>
      </c>
      <c r="Q216" s="148">
        <v>0</v>
      </c>
      <c r="R216" s="148">
        <f t="shared" si="22"/>
        <v>0</v>
      </c>
      <c r="S216" s="148">
        <v>0</v>
      </c>
      <c r="T216" s="149">
        <f t="shared" si="2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0" t="s">
        <v>146</v>
      </c>
      <c r="AT216" s="150" t="s">
        <v>143</v>
      </c>
      <c r="AU216" s="150" t="s">
        <v>147</v>
      </c>
      <c r="AY216" s="14" t="s">
        <v>140</v>
      </c>
      <c r="BE216" s="151">
        <f t="shared" si="24"/>
        <v>0</v>
      </c>
      <c r="BF216" s="151">
        <f t="shared" si="25"/>
        <v>0</v>
      </c>
      <c r="BG216" s="151">
        <f t="shared" si="26"/>
        <v>0</v>
      </c>
      <c r="BH216" s="151">
        <f t="shared" si="27"/>
        <v>0</v>
      </c>
      <c r="BI216" s="151">
        <f t="shared" si="28"/>
        <v>0</v>
      </c>
      <c r="BJ216" s="14" t="s">
        <v>147</v>
      </c>
      <c r="BK216" s="151">
        <f t="shared" si="29"/>
        <v>0</v>
      </c>
      <c r="BL216" s="14" t="s">
        <v>146</v>
      </c>
      <c r="BM216" s="150" t="s">
        <v>392</v>
      </c>
    </row>
    <row r="217" spans="1:65" s="2" customFormat="1" ht="14.45" customHeight="1" x14ac:dyDescent="0.2">
      <c r="A217" s="29"/>
      <c r="B217" s="142"/>
      <c r="C217" s="173" t="s">
        <v>397</v>
      </c>
      <c r="D217" s="173" t="s">
        <v>143</v>
      </c>
      <c r="E217" s="174" t="s">
        <v>394</v>
      </c>
      <c r="F217" s="175" t="s">
        <v>395</v>
      </c>
      <c r="G217" s="176" t="s">
        <v>145</v>
      </c>
      <c r="H217" s="177">
        <v>1</v>
      </c>
      <c r="I217" s="143"/>
      <c r="J217" s="144">
        <f t="shared" si="20"/>
        <v>0</v>
      </c>
      <c r="K217" s="145"/>
      <c r="L217" s="30"/>
      <c r="M217" s="146" t="s">
        <v>1</v>
      </c>
      <c r="N217" s="147" t="s">
        <v>40</v>
      </c>
      <c r="O217" s="55"/>
      <c r="P217" s="148">
        <f t="shared" si="21"/>
        <v>0</v>
      </c>
      <c r="Q217" s="148">
        <v>1.58E-3</v>
      </c>
      <c r="R217" s="148">
        <f t="shared" si="22"/>
        <v>1.58E-3</v>
      </c>
      <c r="S217" s="148">
        <v>0</v>
      </c>
      <c r="T217" s="149">
        <f t="shared" si="2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0" t="s">
        <v>146</v>
      </c>
      <c r="AT217" s="150" t="s">
        <v>143</v>
      </c>
      <c r="AU217" s="150" t="s">
        <v>147</v>
      </c>
      <c r="AY217" s="14" t="s">
        <v>140</v>
      </c>
      <c r="BE217" s="151">
        <f t="shared" si="24"/>
        <v>0</v>
      </c>
      <c r="BF217" s="151">
        <f t="shared" si="25"/>
        <v>0</v>
      </c>
      <c r="BG217" s="151">
        <f t="shared" si="26"/>
        <v>0</v>
      </c>
      <c r="BH217" s="151">
        <f t="shared" si="27"/>
        <v>0</v>
      </c>
      <c r="BI217" s="151">
        <f t="shared" si="28"/>
        <v>0</v>
      </c>
      <c r="BJ217" s="14" t="s">
        <v>147</v>
      </c>
      <c r="BK217" s="151">
        <f t="shared" si="29"/>
        <v>0</v>
      </c>
      <c r="BL217" s="14" t="s">
        <v>146</v>
      </c>
      <c r="BM217" s="150" t="s">
        <v>396</v>
      </c>
    </row>
    <row r="218" spans="1:65" s="2" customFormat="1" ht="14.45" customHeight="1" x14ac:dyDescent="0.2">
      <c r="A218" s="29"/>
      <c r="B218" s="142"/>
      <c r="C218" s="173" t="s">
        <v>401</v>
      </c>
      <c r="D218" s="173" t="s">
        <v>143</v>
      </c>
      <c r="E218" s="174" t="s">
        <v>398</v>
      </c>
      <c r="F218" s="175" t="s">
        <v>399</v>
      </c>
      <c r="G218" s="176" t="s">
        <v>163</v>
      </c>
      <c r="H218" s="177">
        <v>2</v>
      </c>
      <c r="I218" s="143"/>
      <c r="J218" s="144">
        <f t="shared" si="20"/>
        <v>0</v>
      </c>
      <c r="K218" s="145"/>
      <c r="L218" s="30"/>
      <c r="M218" s="146" t="s">
        <v>1</v>
      </c>
      <c r="N218" s="147" t="s">
        <v>40</v>
      </c>
      <c r="O218" s="55"/>
      <c r="P218" s="148">
        <f t="shared" si="21"/>
        <v>0</v>
      </c>
      <c r="Q218" s="148">
        <v>1.3999999999999999E-4</v>
      </c>
      <c r="R218" s="148">
        <f t="shared" si="22"/>
        <v>2.7999999999999998E-4</v>
      </c>
      <c r="S218" s="148">
        <v>0</v>
      </c>
      <c r="T218" s="149">
        <f t="shared" si="2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0" t="s">
        <v>146</v>
      </c>
      <c r="AT218" s="150" t="s">
        <v>143</v>
      </c>
      <c r="AU218" s="150" t="s">
        <v>147</v>
      </c>
      <c r="AY218" s="14" t="s">
        <v>140</v>
      </c>
      <c r="BE218" s="151">
        <f t="shared" si="24"/>
        <v>0</v>
      </c>
      <c r="BF218" s="151">
        <f t="shared" si="25"/>
        <v>0</v>
      </c>
      <c r="BG218" s="151">
        <f t="shared" si="26"/>
        <v>0</v>
      </c>
      <c r="BH218" s="151">
        <f t="shared" si="27"/>
        <v>0</v>
      </c>
      <c r="BI218" s="151">
        <f t="shared" si="28"/>
        <v>0</v>
      </c>
      <c r="BJ218" s="14" t="s">
        <v>147</v>
      </c>
      <c r="BK218" s="151">
        <f t="shared" si="29"/>
        <v>0</v>
      </c>
      <c r="BL218" s="14" t="s">
        <v>146</v>
      </c>
      <c r="BM218" s="150" t="s">
        <v>400</v>
      </c>
    </row>
    <row r="219" spans="1:65" s="2" customFormat="1" ht="14.45" customHeight="1" x14ac:dyDescent="0.2">
      <c r="A219" s="29"/>
      <c r="B219" s="142"/>
      <c r="C219" s="173" t="s">
        <v>405</v>
      </c>
      <c r="D219" s="173" t="s">
        <v>143</v>
      </c>
      <c r="E219" s="174" t="s">
        <v>402</v>
      </c>
      <c r="F219" s="175" t="s">
        <v>403</v>
      </c>
      <c r="G219" s="176" t="s">
        <v>163</v>
      </c>
      <c r="H219" s="177">
        <v>12</v>
      </c>
      <c r="I219" s="143"/>
      <c r="J219" s="144">
        <f t="shared" si="20"/>
        <v>0</v>
      </c>
      <c r="K219" s="145"/>
      <c r="L219" s="30"/>
      <c r="M219" s="146" t="s">
        <v>1</v>
      </c>
      <c r="N219" s="147" t="s">
        <v>40</v>
      </c>
      <c r="O219" s="55"/>
      <c r="P219" s="148">
        <f t="shared" si="21"/>
        <v>0</v>
      </c>
      <c r="Q219" s="148">
        <v>0</v>
      </c>
      <c r="R219" s="148">
        <f t="shared" si="22"/>
        <v>0</v>
      </c>
      <c r="S219" s="148">
        <v>0</v>
      </c>
      <c r="T219" s="149">
        <f t="shared" si="2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0" t="s">
        <v>146</v>
      </c>
      <c r="AT219" s="150" t="s">
        <v>143</v>
      </c>
      <c r="AU219" s="150" t="s">
        <v>147</v>
      </c>
      <c r="AY219" s="14" t="s">
        <v>140</v>
      </c>
      <c r="BE219" s="151">
        <f t="shared" si="24"/>
        <v>0</v>
      </c>
      <c r="BF219" s="151">
        <f t="shared" si="25"/>
        <v>0</v>
      </c>
      <c r="BG219" s="151">
        <f t="shared" si="26"/>
        <v>0</v>
      </c>
      <c r="BH219" s="151">
        <f t="shared" si="27"/>
        <v>0</v>
      </c>
      <c r="BI219" s="151">
        <f t="shared" si="28"/>
        <v>0</v>
      </c>
      <c r="BJ219" s="14" t="s">
        <v>147</v>
      </c>
      <c r="BK219" s="151">
        <f t="shared" si="29"/>
        <v>0</v>
      </c>
      <c r="BL219" s="14" t="s">
        <v>146</v>
      </c>
      <c r="BM219" s="150" t="s">
        <v>404</v>
      </c>
    </row>
    <row r="220" spans="1:65" s="2" customFormat="1" ht="25.5" customHeight="1" x14ac:dyDescent="0.2">
      <c r="A220" s="29"/>
      <c r="B220" s="142"/>
      <c r="C220" s="173" t="s">
        <v>409</v>
      </c>
      <c r="D220" s="173" t="s">
        <v>143</v>
      </c>
      <c r="E220" s="174" t="s">
        <v>406</v>
      </c>
      <c r="F220" s="175" t="s">
        <v>407</v>
      </c>
      <c r="G220" s="176" t="s">
        <v>151</v>
      </c>
      <c r="H220" s="177">
        <v>55.470999999999997</v>
      </c>
      <c r="I220" s="143"/>
      <c r="J220" s="144">
        <f t="shared" si="20"/>
        <v>0</v>
      </c>
      <c r="K220" s="145"/>
      <c r="L220" s="30"/>
      <c r="M220" s="146" t="s">
        <v>1</v>
      </c>
      <c r="N220" s="147" t="s">
        <v>40</v>
      </c>
      <c r="O220" s="55"/>
      <c r="P220" s="148">
        <f t="shared" si="21"/>
        <v>0</v>
      </c>
      <c r="Q220" s="148">
        <v>0</v>
      </c>
      <c r="R220" s="148">
        <f t="shared" si="22"/>
        <v>0</v>
      </c>
      <c r="S220" s="148">
        <v>0</v>
      </c>
      <c r="T220" s="149">
        <f t="shared" si="2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0" t="s">
        <v>146</v>
      </c>
      <c r="AT220" s="150" t="s">
        <v>143</v>
      </c>
      <c r="AU220" s="150" t="s">
        <v>147</v>
      </c>
      <c r="AY220" s="14" t="s">
        <v>140</v>
      </c>
      <c r="BE220" s="151">
        <f t="shared" si="24"/>
        <v>0</v>
      </c>
      <c r="BF220" s="151">
        <f t="shared" si="25"/>
        <v>0</v>
      </c>
      <c r="BG220" s="151">
        <f t="shared" si="26"/>
        <v>0</v>
      </c>
      <c r="BH220" s="151">
        <f t="shared" si="27"/>
        <v>0</v>
      </c>
      <c r="BI220" s="151">
        <f t="shared" si="28"/>
        <v>0</v>
      </c>
      <c r="BJ220" s="14" t="s">
        <v>147</v>
      </c>
      <c r="BK220" s="151">
        <f t="shared" si="29"/>
        <v>0</v>
      </c>
      <c r="BL220" s="14" t="s">
        <v>146</v>
      </c>
      <c r="BM220" s="150" t="s">
        <v>408</v>
      </c>
    </row>
    <row r="221" spans="1:65" s="2" customFormat="1" ht="24.2" customHeight="1" x14ac:dyDescent="0.2">
      <c r="A221" s="29"/>
      <c r="B221" s="142"/>
      <c r="C221" s="173" t="s">
        <v>413</v>
      </c>
      <c r="D221" s="173" t="s">
        <v>143</v>
      </c>
      <c r="E221" s="174" t="s">
        <v>410</v>
      </c>
      <c r="F221" s="175" t="s">
        <v>411</v>
      </c>
      <c r="G221" s="176" t="s">
        <v>151</v>
      </c>
      <c r="H221" s="177">
        <v>1331.3040000000001</v>
      </c>
      <c r="I221" s="143"/>
      <c r="J221" s="144">
        <f t="shared" si="20"/>
        <v>0</v>
      </c>
      <c r="K221" s="145"/>
      <c r="L221" s="30"/>
      <c r="M221" s="146" t="s">
        <v>1</v>
      </c>
      <c r="N221" s="147" t="s">
        <v>40</v>
      </c>
      <c r="O221" s="55"/>
      <c r="P221" s="148">
        <f t="shared" si="21"/>
        <v>0</v>
      </c>
      <c r="Q221" s="148">
        <v>0</v>
      </c>
      <c r="R221" s="148">
        <f t="shared" si="22"/>
        <v>0</v>
      </c>
      <c r="S221" s="148">
        <v>0</v>
      </c>
      <c r="T221" s="149">
        <f t="shared" si="2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0" t="s">
        <v>146</v>
      </c>
      <c r="AT221" s="150" t="s">
        <v>143</v>
      </c>
      <c r="AU221" s="150" t="s">
        <v>147</v>
      </c>
      <c r="AY221" s="14" t="s">
        <v>140</v>
      </c>
      <c r="BE221" s="151">
        <f t="shared" si="24"/>
        <v>0</v>
      </c>
      <c r="BF221" s="151">
        <f t="shared" si="25"/>
        <v>0</v>
      </c>
      <c r="BG221" s="151">
        <f t="shared" si="26"/>
        <v>0</v>
      </c>
      <c r="BH221" s="151">
        <f t="shared" si="27"/>
        <v>0</v>
      </c>
      <c r="BI221" s="151">
        <f t="shared" si="28"/>
        <v>0</v>
      </c>
      <c r="BJ221" s="14" t="s">
        <v>147</v>
      </c>
      <c r="BK221" s="151">
        <f t="shared" si="29"/>
        <v>0</v>
      </c>
      <c r="BL221" s="14" t="s">
        <v>146</v>
      </c>
      <c r="BM221" s="150" t="s">
        <v>412</v>
      </c>
    </row>
    <row r="222" spans="1:65" s="2" customFormat="1" ht="24.2" customHeight="1" x14ac:dyDescent="0.2">
      <c r="A222" s="29"/>
      <c r="B222" s="142"/>
      <c r="C222" s="173" t="s">
        <v>417</v>
      </c>
      <c r="D222" s="173" t="s">
        <v>143</v>
      </c>
      <c r="E222" s="174" t="s">
        <v>414</v>
      </c>
      <c r="F222" s="175" t="s">
        <v>415</v>
      </c>
      <c r="G222" s="176" t="s">
        <v>151</v>
      </c>
      <c r="H222" s="177">
        <v>55.470999999999997</v>
      </c>
      <c r="I222" s="143"/>
      <c r="J222" s="144">
        <f t="shared" si="20"/>
        <v>0</v>
      </c>
      <c r="K222" s="145"/>
      <c r="L222" s="30"/>
      <c r="M222" s="146" t="s">
        <v>1</v>
      </c>
      <c r="N222" s="147" t="s">
        <v>40</v>
      </c>
      <c r="O222" s="55"/>
      <c r="P222" s="148">
        <f t="shared" si="21"/>
        <v>0</v>
      </c>
      <c r="Q222" s="148">
        <v>0</v>
      </c>
      <c r="R222" s="148">
        <f t="shared" si="22"/>
        <v>0</v>
      </c>
      <c r="S222" s="148">
        <v>0</v>
      </c>
      <c r="T222" s="149">
        <f t="shared" si="2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0" t="s">
        <v>146</v>
      </c>
      <c r="AT222" s="150" t="s">
        <v>143</v>
      </c>
      <c r="AU222" s="150" t="s">
        <v>147</v>
      </c>
      <c r="AY222" s="14" t="s">
        <v>140</v>
      </c>
      <c r="BE222" s="151">
        <f t="shared" si="24"/>
        <v>0</v>
      </c>
      <c r="BF222" s="151">
        <f t="shared" si="25"/>
        <v>0</v>
      </c>
      <c r="BG222" s="151">
        <f t="shared" si="26"/>
        <v>0</v>
      </c>
      <c r="BH222" s="151">
        <f t="shared" si="27"/>
        <v>0</v>
      </c>
      <c r="BI222" s="151">
        <f t="shared" si="28"/>
        <v>0</v>
      </c>
      <c r="BJ222" s="14" t="s">
        <v>147</v>
      </c>
      <c r="BK222" s="151">
        <f t="shared" si="29"/>
        <v>0</v>
      </c>
      <c r="BL222" s="14" t="s">
        <v>146</v>
      </c>
      <c r="BM222" s="150" t="s">
        <v>416</v>
      </c>
    </row>
    <row r="223" spans="1:65" s="2" customFormat="1" ht="24.2" customHeight="1" x14ac:dyDescent="0.2">
      <c r="A223" s="29"/>
      <c r="B223" s="142"/>
      <c r="C223" s="173" t="s">
        <v>421</v>
      </c>
      <c r="D223" s="173" t="s">
        <v>143</v>
      </c>
      <c r="E223" s="174" t="s">
        <v>418</v>
      </c>
      <c r="F223" s="175" t="s">
        <v>419</v>
      </c>
      <c r="G223" s="176" t="s">
        <v>151</v>
      </c>
      <c r="H223" s="177">
        <v>166.41300000000001</v>
      </c>
      <c r="I223" s="143"/>
      <c r="J223" s="144">
        <f t="shared" si="20"/>
        <v>0</v>
      </c>
      <c r="K223" s="145"/>
      <c r="L223" s="30"/>
      <c r="M223" s="146" t="s">
        <v>1</v>
      </c>
      <c r="N223" s="147" t="s">
        <v>40</v>
      </c>
      <c r="O223" s="55"/>
      <c r="P223" s="148">
        <f t="shared" si="21"/>
        <v>0</v>
      </c>
      <c r="Q223" s="148">
        <v>0</v>
      </c>
      <c r="R223" s="148">
        <f t="shared" si="22"/>
        <v>0</v>
      </c>
      <c r="S223" s="148">
        <v>0</v>
      </c>
      <c r="T223" s="149">
        <f t="shared" si="2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0" t="s">
        <v>146</v>
      </c>
      <c r="AT223" s="150" t="s">
        <v>143</v>
      </c>
      <c r="AU223" s="150" t="s">
        <v>147</v>
      </c>
      <c r="AY223" s="14" t="s">
        <v>140</v>
      </c>
      <c r="BE223" s="151">
        <f t="shared" si="24"/>
        <v>0</v>
      </c>
      <c r="BF223" s="151">
        <f t="shared" si="25"/>
        <v>0</v>
      </c>
      <c r="BG223" s="151">
        <f t="shared" si="26"/>
        <v>0</v>
      </c>
      <c r="BH223" s="151">
        <f t="shared" si="27"/>
        <v>0</v>
      </c>
      <c r="BI223" s="151">
        <f t="shared" si="28"/>
        <v>0</v>
      </c>
      <c r="BJ223" s="14" t="s">
        <v>147</v>
      </c>
      <c r="BK223" s="151">
        <f t="shared" si="29"/>
        <v>0</v>
      </c>
      <c r="BL223" s="14" t="s">
        <v>146</v>
      </c>
      <c r="BM223" s="150" t="s">
        <v>420</v>
      </c>
    </row>
    <row r="224" spans="1:65" s="2" customFormat="1" ht="24.2" customHeight="1" x14ac:dyDescent="0.2">
      <c r="A224" s="29"/>
      <c r="B224" s="142"/>
      <c r="C224" s="173" t="s">
        <v>425</v>
      </c>
      <c r="D224" s="173" t="s">
        <v>143</v>
      </c>
      <c r="E224" s="174" t="s">
        <v>422</v>
      </c>
      <c r="F224" s="175" t="s">
        <v>423</v>
      </c>
      <c r="G224" s="176" t="s">
        <v>151</v>
      </c>
      <c r="H224" s="177">
        <v>55.470999999999997</v>
      </c>
      <c r="I224" s="143"/>
      <c r="J224" s="144">
        <f t="shared" si="20"/>
        <v>0</v>
      </c>
      <c r="K224" s="145"/>
      <c r="L224" s="30"/>
      <c r="M224" s="146" t="s">
        <v>1</v>
      </c>
      <c r="N224" s="147" t="s">
        <v>40</v>
      </c>
      <c r="O224" s="55"/>
      <c r="P224" s="148">
        <f t="shared" si="21"/>
        <v>0</v>
      </c>
      <c r="Q224" s="148">
        <v>0</v>
      </c>
      <c r="R224" s="148">
        <f t="shared" si="22"/>
        <v>0</v>
      </c>
      <c r="S224" s="148">
        <v>0</v>
      </c>
      <c r="T224" s="149">
        <f t="shared" si="2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0" t="s">
        <v>146</v>
      </c>
      <c r="AT224" s="150" t="s">
        <v>143</v>
      </c>
      <c r="AU224" s="150" t="s">
        <v>147</v>
      </c>
      <c r="AY224" s="14" t="s">
        <v>140</v>
      </c>
      <c r="BE224" s="151">
        <f t="shared" si="24"/>
        <v>0</v>
      </c>
      <c r="BF224" s="151">
        <f t="shared" si="25"/>
        <v>0</v>
      </c>
      <c r="BG224" s="151">
        <f t="shared" si="26"/>
        <v>0</v>
      </c>
      <c r="BH224" s="151">
        <f t="shared" si="27"/>
        <v>0</v>
      </c>
      <c r="BI224" s="151">
        <f t="shared" si="28"/>
        <v>0</v>
      </c>
      <c r="BJ224" s="14" t="s">
        <v>147</v>
      </c>
      <c r="BK224" s="151">
        <f t="shared" si="29"/>
        <v>0</v>
      </c>
      <c r="BL224" s="14" t="s">
        <v>146</v>
      </c>
      <c r="BM224" s="150" t="s">
        <v>424</v>
      </c>
    </row>
    <row r="225" spans="1:65" s="2" customFormat="1" ht="24.2" customHeight="1" x14ac:dyDescent="0.2">
      <c r="A225" s="29"/>
      <c r="B225" s="142"/>
      <c r="C225" s="173" t="s">
        <v>431</v>
      </c>
      <c r="D225" s="173" t="s">
        <v>143</v>
      </c>
      <c r="E225" s="174" t="s">
        <v>426</v>
      </c>
      <c r="F225" s="175" t="s">
        <v>427</v>
      </c>
      <c r="G225" s="176" t="s">
        <v>151</v>
      </c>
      <c r="H225" s="177">
        <v>53.408000000000001</v>
      </c>
      <c r="I225" s="143"/>
      <c r="J225" s="144">
        <f t="shared" si="20"/>
        <v>0</v>
      </c>
      <c r="K225" s="145"/>
      <c r="L225" s="30"/>
      <c r="M225" s="146" t="s">
        <v>1</v>
      </c>
      <c r="N225" s="147" t="s">
        <v>40</v>
      </c>
      <c r="O225" s="55"/>
      <c r="P225" s="148">
        <f t="shared" si="21"/>
        <v>0</v>
      </c>
      <c r="Q225" s="148">
        <v>0</v>
      </c>
      <c r="R225" s="148">
        <f t="shared" si="22"/>
        <v>0</v>
      </c>
      <c r="S225" s="148">
        <v>0</v>
      </c>
      <c r="T225" s="149">
        <f t="shared" si="2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0" t="s">
        <v>146</v>
      </c>
      <c r="AT225" s="150" t="s">
        <v>143</v>
      </c>
      <c r="AU225" s="150" t="s">
        <v>147</v>
      </c>
      <c r="AY225" s="14" t="s">
        <v>140</v>
      </c>
      <c r="BE225" s="151">
        <f t="shared" si="24"/>
        <v>0</v>
      </c>
      <c r="BF225" s="151">
        <f t="shared" si="25"/>
        <v>0</v>
      </c>
      <c r="BG225" s="151">
        <f t="shared" si="26"/>
        <v>0</v>
      </c>
      <c r="BH225" s="151">
        <f t="shared" si="27"/>
        <v>0</v>
      </c>
      <c r="BI225" s="151">
        <f t="shared" si="28"/>
        <v>0</v>
      </c>
      <c r="BJ225" s="14" t="s">
        <v>147</v>
      </c>
      <c r="BK225" s="151">
        <f t="shared" si="29"/>
        <v>0</v>
      </c>
      <c r="BL225" s="14" t="s">
        <v>146</v>
      </c>
      <c r="BM225" s="150" t="s">
        <v>428</v>
      </c>
    </row>
    <row r="226" spans="1:65" s="12" customFormat="1" ht="22.9" customHeight="1" x14ac:dyDescent="0.2">
      <c r="B226" s="130"/>
      <c r="C226" s="183"/>
      <c r="D226" s="184" t="s">
        <v>73</v>
      </c>
      <c r="E226" s="185" t="s">
        <v>429</v>
      </c>
      <c r="F226" s="185" t="s">
        <v>430</v>
      </c>
      <c r="G226" s="183"/>
      <c r="H226" s="183"/>
      <c r="I226" s="133"/>
      <c r="J226" s="141">
        <f>BK226</f>
        <v>0</v>
      </c>
      <c r="L226" s="130"/>
      <c r="M226" s="134"/>
      <c r="N226" s="135"/>
      <c r="O226" s="135"/>
      <c r="P226" s="136">
        <f>SUM(P227:P228)</f>
        <v>0</v>
      </c>
      <c r="Q226" s="135"/>
      <c r="R226" s="136">
        <f>SUM(R227:R228)</f>
        <v>0</v>
      </c>
      <c r="S226" s="135"/>
      <c r="T226" s="137">
        <f>SUM(T227:T228)</f>
        <v>0</v>
      </c>
      <c r="AR226" s="131" t="s">
        <v>80</v>
      </c>
      <c r="AT226" s="138" t="s">
        <v>73</v>
      </c>
      <c r="AU226" s="138" t="s">
        <v>80</v>
      </c>
      <c r="AY226" s="131" t="s">
        <v>140</v>
      </c>
      <c r="BK226" s="139">
        <f>SUM(BK227:BK228)</f>
        <v>0</v>
      </c>
    </row>
    <row r="227" spans="1:65" s="2" customFormat="1" ht="24.2" customHeight="1" x14ac:dyDescent="0.2">
      <c r="A227" s="29"/>
      <c r="B227" s="142"/>
      <c r="C227" s="173" t="s">
        <v>435</v>
      </c>
      <c r="D227" s="173" t="s">
        <v>143</v>
      </c>
      <c r="E227" s="174" t="s">
        <v>432</v>
      </c>
      <c r="F227" s="175" t="s">
        <v>433</v>
      </c>
      <c r="G227" s="176" t="s">
        <v>151</v>
      </c>
      <c r="H227" s="177">
        <v>39.802999999999997</v>
      </c>
      <c r="I227" s="143"/>
      <c r="J227" s="144">
        <f>ROUND(I227*H227,2)</f>
        <v>0</v>
      </c>
      <c r="K227" s="145"/>
      <c r="L227" s="30"/>
      <c r="M227" s="146" t="s">
        <v>1</v>
      </c>
      <c r="N227" s="147" t="s">
        <v>40</v>
      </c>
      <c r="O227" s="55"/>
      <c r="P227" s="148">
        <f>O227*H227</f>
        <v>0</v>
      </c>
      <c r="Q227" s="148">
        <v>0</v>
      </c>
      <c r="R227" s="148">
        <f>Q227*H227</f>
        <v>0</v>
      </c>
      <c r="S227" s="148">
        <v>0</v>
      </c>
      <c r="T227" s="149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0" t="s">
        <v>146</v>
      </c>
      <c r="AT227" s="150" t="s">
        <v>143</v>
      </c>
      <c r="AU227" s="150" t="s">
        <v>147</v>
      </c>
      <c r="AY227" s="14" t="s">
        <v>140</v>
      </c>
      <c r="BE227" s="151">
        <f>IF(N227="základná",J227,0)</f>
        <v>0</v>
      </c>
      <c r="BF227" s="151">
        <f>IF(N227="znížená",J227,0)</f>
        <v>0</v>
      </c>
      <c r="BG227" s="151">
        <f>IF(N227="zákl. prenesená",J227,0)</f>
        <v>0</v>
      </c>
      <c r="BH227" s="151">
        <f>IF(N227="zníž. prenesená",J227,0)</f>
        <v>0</v>
      </c>
      <c r="BI227" s="151">
        <f>IF(N227="nulová",J227,0)</f>
        <v>0</v>
      </c>
      <c r="BJ227" s="14" t="s">
        <v>147</v>
      </c>
      <c r="BK227" s="151">
        <f>ROUND(I227*H227,2)</f>
        <v>0</v>
      </c>
      <c r="BL227" s="14" t="s">
        <v>146</v>
      </c>
      <c r="BM227" s="150" t="s">
        <v>434</v>
      </c>
    </row>
    <row r="228" spans="1:65" s="2" customFormat="1" ht="49.15" customHeight="1" x14ac:dyDescent="0.2">
      <c r="A228" s="29"/>
      <c r="B228" s="142"/>
      <c r="C228" s="173" t="s">
        <v>443</v>
      </c>
      <c r="D228" s="173" t="s">
        <v>143</v>
      </c>
      <c r="E228" s="174" t="s">
        <v>436</v>
      </c>
      <c r="F228" s="175" t="s">
        <v>437</v>
      </c>
      <c r="G228" s="176" t="s">
        <v>151</v>
      </c>
      <c r="H228" s="177">
        <v>39.802999999999997</v>
      </c>
      <c r="I228" s="143"/>
      <c r="J228" s="144">
        <f>ROUND(I228*H228,2)</f>
        <v>0</v>
      </c>
      <c r="K228" s="145"/>
      <c r="L228" s="30"/>
      <c r="M228" s="146" t="s">
        <v>1</v>
      </c>
      <c r="N228" s="147" t="s">
        <v>40</v>
      </c>
      <c r="O228" s="55"/>
      <c r="P228" s="148">
        <f>O228*H228</f>
        <v>0</v>
      </c>
      <c r="Q228" s="148">
        <v>0</v>
      </c>
      <c r="R228" s="148">
        <f>Q228*H228</f>
        <v>0</v>
      </c>
      <c r="S228" s="148">
        <v>0</v>
      </c>
      <c r="T228" s="149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0" t="s">
        <v>146</v>
      </c>
      <c r="AT228" s="150" t="s">
        <v>143</v>
      </c>
      <c r="AU228" s="150" t="s">
        <v>147</v>
      </c>
      <c r="AY228" s="14" t="s">
        <v>140</v>
      </c>
      <c r="BE228" s="151">
        <f>IF(N228="základná",J228,0)</f>
        <v>0</v>
      </c>
      <c r="BF228" s="151">
        <f>IF(N228="znížená",J228,0)</f>
        <v>0</v>
      </c>
      <c r="BG228" s="151">
        <f>IF(N228="zákl. prenesená",J228,0)</f>
        <v>0</v>
      </c>
      <c r="BH228" s="151">
        <f>IF(N228="zníž. prenesená",J228,0)</f>
        <v>0</v>
      </c>
      <c r="BI228" s="151">
        <f>IF(N228="nulová",J228,0)</f>
        <v>0</v>
      </c>
      <c r="BJ228" s="14" t="s">
        <v>147</v>
      </c>
      <c r="BK228" s="151">
        <f>ROUND(I228*H228,2)</f>
        <v>0</v>
      </c>
      <c r="BL228" s="14" t="s">
        <v>146</v>
      </c>
      <c r="BM228" s="150" t="s">
        <v>438</v>
      </c>
    </row>
    <row r="229" spans="1:65" s="12" customFormat="1" ht="25.9" customHeight="1" x14ac:dyDescent="0.2">
      <c r="B229" s="130"/>
      <c r="C229" s="183"/>
      <c r="D229" s="184" t="s">
        <v>73</v>
      </c>
      <c r="E229" s="186" t="s">
        <v>439</v>
      </c>
      <c r="F229" s="186" t="s">
        <v>440</v>
      </c>
      <c r="G229" s="183"/>
      <c r="H229" s="183"/>
      <c r="I229" s="133"/>
      <c r="J229" s="118">
        <f>BK229</f>
        <v>0</v>
      </c>
      <c r="L229" s="130"/>
      <c r="M229" s="134"/>
      <c r="N229" s="135"/>
      <c r="O229" s="135"/>
      <c r="P229" s="136">
        <f>P230+P236+P252+P276+P298+P316+P331+P339+P350+P361+P368+P370+P377+P384+P404+P411+P420+P425</f>
        <v>0</v>
      </c>
      <c r="Q229" s="135"/>
      <c r="R229" s="136">
        <f>R230+R236+R252+R276+R298+R316+R331+R339+R350+R361+R368+R370+R377+R384+R404+R411+R420+R425</f>
        <v>13.26839288</v>
      </c>
      <c r="S229" s="135"/>
      <c r="T229" s="137">
        <f>T230+T236+T252+T276+T298+T316+T331+T339+T350+T361+T368+T370+T377+T384+T404+T411+T420+T425</f>
        <v>2.3013673000000008</v>
      </c>
      <c r="AR229" s="131" t="s">
        <v>147</v>
      </c>
      <c r="AT229" s="138" t="s">
        <v>73</v>
      </c>
      <c r="AU229" s="138" t="s">
        <v>74</v>
      </c>
      <c r="AY229" s="131" t="s">
        <v>140</v>
      </c>
      <c r="BK229" s="139">
        <f>BK230+BK236+BK252+BK276+BK298+BK316+BK331+BK339+BK350+BK361+BK368+BK370+BK377+BK384+BK404+BK411+BK420+BK425</f>
        <v>0</v>
      </c>
    </row>
    <row r="230" spans="1:65" s="12" customFormat="1" ht="22.9" customHeight="1" x14ac:dyDescent="0.2">
      <c r="B230" s="130"/>
      <c r="C230" s="183"/>
      <c r="D230" s="184" t="s">
        <v>73</v>
      </c>
      <c r="E230" s="185" t="s">
        <v>441</v>
      </c>
      <c r="F230" s="185" t="s">
        <v>442</v>
      </c>
      <c r="G230" s="183"/>
      <c r="H230" s="183"/>
      <c r="I230" s="133"/>
      <c r="J230" s="141">
        <f>BK230</f>
        <v>0</v>
      </c>
      <c r="L230" s="130"/>
      <c r="M230" s="134"/>
      <c r="N230" s="135"/>
      <c r="O230" s="135"/>
      <c r="P230" s="136">
        <f>SUM(P231:P235)</f>
        <v>0</v>
      </c>
      <c r="Q230" s="135"/>
      <c r="R230" s="136">
        <f>SUM(R231:R235)</f>
        <v>1.7716540999999997</v>
      </c>
      <c r="S230" s="135"/>
      <c r="T230" s="137">
        <f>SUM(T231:T235)</f>
        <v>0</v>
      </c>
      <c r="AR230" s="131" t="s">
        <v>147</v>
      </c>
      <c r="AT230" s="138" t="s">
        <v>73</v>
      </c>
      <c r="AU230" s="138" t="s">
        <v>80</v>
      </c>
      <c r="AY230" s="131" t="s">
        <v>140</v>
      </c>
      <c r="BK230" s="139">
        <f>SUM(BK231:BK235)</f>
        <v>0</v>
      </c>
    </row>
    <row r="231" spans="1:65" s="2" customFormat="1" ht="24.2" customHeight="1" x14ac:dyDescent="0.2">
      <c r="A231" s="29"/>
      <c r="B231" s="142"/>
      <c r="C231" s="173" t="s">
        <v>447</v>
      </c>
      <c r="D231" s="173" t="s">
        <v>143</v>
      </c>
      <c r="E231" s="174" t="s">
        <v>444</v>
      </c>
      <c r="F231" s="175" t="s">
        <v>445</v>
      </c>
      <c r="G231" s="176" t="s">
        <v>155</v>
      </c>
      <c r="H231" s="177">
        <v>73.14</v>
      </c>
      <c r="I231" s="143"/>
      <c r="J231" s="144">
        <f>ROUND(I231*H231,2)</f>
        <v>0</v>
      </c>
      <c r="K231" s="145"/>
      <c r="L231" s="30"/>
      <c r="M231" s="146" t="s">
        <v>1</v>
      </c>
      <c r="N231" s="147" t="s">
        <v>40</v>
      </c>
      <c r="O231" s="55"/>
      <c r="P231" s="148">
        <f>O231*H231</f>
        <v>0</v>
      </c>
      <c r="Q231" s="148">
        <v>2.0999999999999999E-3</v>
      </c>
      <c r="R231" s="148">
        <f>Q231*H231</f>
        <v>0.15359399999999998</v>
      </c>
      <c r="S231" s="148">
        <v>0</v>
      </c>
      <c r="T231" s="149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0" t="s">
        <v>200</v>
      </c>
      <c r="AT231" s="150" t="s">
        <v>143</v>
      </c>
      <c r="AU231" s="150" t="s">
        <v>147</v>
      </c>
      <c r="AY231" s="14" t="s">
        <v>140</v>
      </c>
      <c r="BE231" s="151">
        <f>IF(N231="základná",J231,0)</f>
        <v>0</v>
      </c>
      <c r="BF231" s="151">
        <f>IF(N231="znížená",J231,0)</f>
        <v>0</v>
      </c>
      <c r="BG231" s="151">
        <f>IF(N231="zákl. prenesená",J231,0)</f>
        <v>0</v>
      </c>
      <c r="BH231" s="151">
        <f>IF(N231="zníž. prenesená",J231,0)</f>
        <v>0</v>
      </c>
      <c r="BI231" s="151">
        <f>IF(N231="nulová",J231,0)</f>
        <v>0</v>
      </c>
      <c r="BJ231" s="14" t="s">
        <v>147</v>
      </c>
      <c r="BK231" s="151">
        <f>ROUND(I231*H231,2)</f>
        <v>0</v>
      </c>
      <c r="BL231" s="14" t="s">
        <v>200</v>
      </c>
      <c r="BM231" s="150" t="s">
        <v>446</v>
      </c>
    </row>
    <row r="232" spans="1:65" s="2" customFormat="1" ht="49.15" customHeight="1" x14ac:dyDescent="0.2">
      <c r="A232" s="29"/>
      <c r="B232" s="142"/>
      <c r="C232" s="178" t="s">
        <v>451</v>
      </c>
      <c r="D232" s="178" t="s">
        <v>268</v>
      </c>
      <c r="E232" s="179" t="s">
        <v>448</v>
      </c>
      <c r="F232" s="180" t="s">
        <v>449</v>
      </c>
      <c r="G232" s="181" t="s">
        <v>163</v>
      </c>
      <c r="H232" s="182">
        <v>167.34100000000001</v>
      </c>
      <c r="I232" s="152"/>
      <c r="J232" s="153">
        <f>ROUND(I232*H232,2)</f>
        <v>0</v>
      </c>
      <c r="K232" s="154"/>
      <c r="L232" s="155"/>
      <c r="M232" s="156" t="s">
        <v>1</v>
      </c>
      <c r="N232" s="157" t="s">
        <v>40</v>
      </c>
      <c r="O232" s="55"/>
      <c r="P232" s="148">
        <f>O232*H232</f>
        <v>0</v>
      </c>
      <c r="Q232" s="148">
        <v>1E-4</v>
      </c>
      <c r="R232" s="148">
        <f>Q232*H232</f>
        <v>1.6734100000000002E-2</v>
      </c>
      <c r="S232" s="148">
        <v>0</v>
      </c>
      <c r="T232" s="149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0" t="s">
        <v>263</v>
      </c>
      <c r="AT232" s="150" t="s">
        <v>268</v>
      </c>
      <c r="AU232" s="150" t="s">
        <v>147</v>
      </c>
      <c r="AY232" s="14" t="s">
        <v>140</v>
      </c>
      <c r="BE232" s="151">
        <f>IF(N232="základná",J232,0)</f>
        <v>0</v>
      </c>
      <c r="BF232" s="151">
        <f>IF(N232="znížená",J232,0)</f>
        <v>0</v>
      </c>
      <c r="BG232" s="151">
        <f>IF(N232="zákl. prenesená",J232,0)</f>
        <v>0</v>
      </c>
      <c r="BH232" s="151">
        <f>IF(N232="zníž. prenesená",J232,0)</f>
        <v>0</v>
      </c>
      <c r="BI232" s="151">
        <f>IF(N232="nulová",J232,0)</f>
        <v>0</v>
      </c>
      <c r="BJ232" s="14" t="s">
        <v>147</v>
      </c>
      <c r="BK232" s="151">
        <f>ROUND(I232*H232,2)</f>
        <v>0</v>
      </c>
      <c r="BL232" s="14" t="s">
        <v>200</v>
      </c>
      <c r="BM232" s="150" t="s">
        <v>450</v>
      </c>
    </row>
    <row r="233" spans="1:65" s="2" customFormat="1" ht="28.5" customHeight="1" x14ac:dyDescent="0.2">
      <c r="A233" s="29"/>
      <c r="B233" s="142"/>
      <c r="C233" s="173" t="s">
        <v>455</v>
      </c>
      <c r="D233" s="173" t="s">
        <v>143</v>
      </c>
      <c r="E233" s="174" t="s">
        <v>452</v>
      </c>
      <c r="F233" s="175" t="s">
        <v>453</v>
      </c>
      <c r="G233" s="176" t="s">
        <v>155</v>
      </c>
      <c r="H233" s="177">
        <v>402.17</v>
      </c>
      <c r="I233" s="143"/>
      <c r="J233" s="144">
        <f>ROUND(I233*H233,2)</f>
        <v>0</v>
      </c>
      <c r="K233" s="145"/>
      <c r="L233" s="30"/>
      <c r="M233" s="146" t="s">
        <v>1</v>
      </c>
      <c r="N233" s="147" t="s">
        <v>40</v>
      </c>
      <c r="O233" s="55"/>
      <c r="P233" s="148">
        <f>O233*H233</f>
        <v>0</v>
      </c>
      <c r="Q233" s="148">
        <v>2.0999999999999999E-3</v>
      </c>
      <c r="R233" s="148">
        <f>Q233*H233</f>
        <v>0.844557</v>
      </c>
      <c r="S233" s="148">
        <v>0</v>
      </c>
      <c r="T233" s="149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0" t="s">
        <v>200</v>
      </c>
      <c r="AT233" s="150" t="s">
        <v>143</v>
      </c>
      <c r="AU233" s="150" t="s">
        <v>147</v>
      </c>
      <c r="AY233" s="14" t="s">
        <v>140</v>
      </c>
      <c r="BE233" s="151">
        <f>IF(N233="základná",J233,0)</f>
        <v>0</v>
      </c>
      <c r="BF233" s="151">
        <f>IF(N233="znížená",J233,0)</f>
        <v>0</v>
      </c>
      <c r="BG233" s="151">
        <f>IF(N233="zákl. prenesená",J233,0)</f>
        <v>0</v>
      </c>
      <c r="BH233" s="151">
        <f>IF(N233="zníž. prenesená",J233,0)</f>
        <v>0</v>
      </c>
      <c r="BI233" s="151">
        <f>IF(N233="nulová",J233,0)</f>
        <v>0</v>
      </c>
      <c r="BJ233" s="14" t="s">
        <v>147</v>
      </c>
      <c r="BK233" s="151">
        <f>ROUND(I233*H233,2)</f>
        <v>0</v>
      </c>
      <c r="BL233" s="14" t="s">
        <v>200</v>
      </c>
      <c r="BM233" s="150" t="s">
        <v>454</v>
      </c>
    </row>
    <row r="234" spans="1:65" s="2" customFormat="1" ht="24.2" customHeight="1" x14ac:dyDescent="0.2">
      <c r="A234" s="29"/>
      <c r="B234" s="142"/>
      <c r="C234" s="173" t="s">
        <v>459</v>
      </c>
      <c r="D234" s="173" t="s">
        <v>143</v>
      </c>
      <c r="E234" s="174" t="s">
        <v>456</v>
      </c>
      <c r="F234" s="175" t="s">
        <v>457</v>
      </c>
      <c r="G234" s="176" t="s">
        <v>155</v>
      </c>
      <c r="H234" s="177">
        <v>329.03</v>
      </c>
      <c r="I234" s="143"/>
      <c r="J234" s="144">
        <f>ROUND(I234*H234,2)</f>
        <v>0</v>
      </c>
      <c r="K234" s="145"/>
      <c r="L234" s="30"/>
      <c r="M234" s="146" t="s">
        <v>1</v>
      </c>
      <c r="N234" s="147" t="s">
        <v>40</v>
      </c>
      <c r="O234" s="55"/>
      <c r="P234" s="148">
        <f>O234*H234</f>
        <v>0</v>
      </c>
      <c r="Q234" s="148">
        <v>2.3E-3</v>
      </c>
      <c r="R234" s="148">
        <f>Q234*H234</f>
        <v>0.75676899999999991</v>
      </c>
      <c r="S234" s="148">
        <v>0</v>
      </c>
      <c r="T234" s="149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0" t="s">
        <v>200</v>
      </c>
      <c r="AT234" s="150" t="s">
        <v>143</v>
      </c>
      <c r="AU234" s="150" t="s">
        <v>147</v>
      </c>
      <c r="AY234" s="14" t="s">
        <v>140</v>
      </c>
      <c r="BE234" s="151">
        <f>IF(N234="základná",J234,0)</f>
        <v>0</v>
      </c>
      <c r="BF234" s="151">
        <f>IF(N234="znížená",J234,0)</f>
        <v>0</v>
      </c>
      <c r="BG234" s="151">
        <f>IF(N234="zákl. prenesená",J234,0)</f>
        <v>0</v>
      </c>
      <c r="BH234" s="151">
        <f>IF(N234="zníž. prenesená",J234,0)</f>
        <v>0</v>
      </c>
      <c r="BI234" s="151">
        <f>IF(N234="nulová",J234,0)</f>
        <v>0</v>
      </c>
      <c r="BJ234" s="14" t="s">
        <v>147</v>
      </c>
      <c r="BK234" s="151">
        <f>ROUND(I234*H234,2)</f>
        <v>0</v>
      </c>
      <c r="BL234" s="14" t="s">
        <v>200</v>
      </c>
      <c r="BM234" s="150" t="s">
        <v>458</v>
      </c>
    </row>
    <row r="235" spans="1:65" s="2" customFormat="1" ht="24.2" customHeight="1" x14ac:dyDescent="0.2">
      <c r="A235" s="29"/>
      <c r="B235" s="142"/>
      <c r="C235" s="173" t="s">
        <v>466</v>
      </c>
      <c r="D235" s="173" t="s">
        <v>143</v>
      </c>
      <c r="E235" s="174" t="s">
        <v>460</v>
      </c>
      <c r="F235" s="175" t="s">
        <v>461</v>
      </c>
      <c r="G235" s="176" t="s">
        <v>462</v>
      </c>
      <c r="H235" s="158"/>
      <c r="I235" s="143"/>
      <c r="J235" s="144">
        <f>ROUND(I235*H235,2)</f>
        <v>0</v>
      </c>
      <c r="K235" s="145"/>
      <c r="L235" s="30"/>
      <c r="M235" s="146" t="s">
        <v>1</v>
      </c>
      <c r="N235" s="147" t="s">
        <v>40</v>
      </c>
      <c r="O235" s="55"/>
      <c r="P235" s="148">
        <f>O235*H235</f>
        <v>0</v>
      </c>
      <c r="Q235" s="148">
        <v>0</v>
      </c>
      <c r="R235" s="148">
        <f>Q235*H235</f>
        <v>0</v>
      </c>
      <c r="S235" s="148">
        <v>0</v>
      </c>
      <c r="T235" s="149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0" t="s">
        <v>200</v>
      </c>
      <c r="AT235" s="150" t="s">
        <v>143</v>
      </c>
      <c r="AU235" s="150" t="s">
        <v>147</v>
      </c>
      <c r="AY235" s="14" t="s">
        <v>140</v>
      </c>
      <c r="BE235" s="151">
        <f>IF(N235="základná",J235,0)</f>
        <v>0</v>
      </c>
      <c r="BF235" s="151">
        <f>IF(N235="znížená",J235,0)</f>
        <v>0</v>
      </c>
      <c r="BG235" s="151">
        <f>IF(N235="zákl. prenesená",J235,0)</f>
        <v>0</v>
      </c>
      <c r="BH235" s="151">
        <f>IF(N235="zníž. prenesená",J235,0)</f>
        <v>0</v>
      </c>
      <c r="BI235" s="151">
        <f>IF(N235="nulová",J235,0)</f>
        <v>0</v>
      </c>
      <c r="BJ235" s="14" t="s">
        <v>147</v>
      </c>
      <c r="BK235" s="151">
        <f>ROUND(I235*H235,2)</f>
        <v>0</v>
      </c>
      <c r="BL235" s="14" t="s">
        <v>200</v>
      </c>
      <c r="BM235" s="150" t="s">
        <v>463</v>
      </c>
    </row>
    <row r="236" spans="1:65" s="12" customFormat="1" ht="22.9" customHeight="1" x14ac:dyDescent="0.2">
      <c r="B236" s="130"/>
      <c r="D236" s="131" t="s">
        <v>73</v>
      </c>
      <c r="E236" s="140" t="s">
        <v>464</v>
      </c>
      <c r="F236" s="140" t="s">
        <v>465</v>
      </c>
      <c r="I236" s="133"/>
      <c r="J236" s="141">
        <f>BK236</f>
        <v>0</v>
      </c>
      <c r="L236" s="130"/>
      <c r="M236" s="134"/>
      <c r="N236" s="135"/>
      <c r="O236" s="135"/>
      <c r="P236" s="136">
        <f>SUM(P237:P251)</f>
        <v>0</v>
      </c>
      <c r="Q236" s="135"/>
      <c r="R236" s="136">
        <f>SUM(R237:R251)</f>
        <v>1.7455399999999999E-2</v>
      </c>
      <c r="S236" s="135"/>
      <c r="T236" s="137">
        <f>SUM(T237:T251)</f>
        <v>0</v>
      </c>
      <c r="AR236" s="131" t="s">
        <v>147</v>
      </c>
      <c r="AT236" s="138" t="s">
        <v>73</v>
      </c>
      <c r="AU236" s="138" t="s">
        <v>80</v>
      </c>
      <c r="AY236" s="131" t="s">
        <v>140</v>
      </c>
      <c r="BK236" s="139">
        <f>SUM(BK237:BK251)</f>
        <v>0</v>
      </c>
    </row>
    <row r="237" spans="1:65" s="2" customFormat="1" ht="24.2" customHeight="1" x14ac:dyDescent="0.2">
      <c r="A237" s="29"/>
      <c r="B237" s="142"/>
      <c r="C237" s="173" t="s">
        <v>469</v>
      </c>
      <c r="D237" s="173" t="s">
        <v>143</v>
      </c>
      <c r="E237" s="174" t="s">
        <v>467</v>
      </c>
      <c r="F237" s="175" t="s">
        <v>468</v>
      </c>
      <c r="G237" s="176" t="s">
        <v>155</v>
      </c>
      <c r="H237" s="177">
        <v>2.59</v>
      </c>
      <c r="I237" s="143"/>
      <c r="J237" s="144">
        <f t="shared" ref="J237:J251" si="30">ROUND(I237*H237,2)</f>
        <v>0</v>
      </c>
      <c r="K237" s="145"/>
      <c r="L237" s="30"/>
      <c r="M237" s="146" t="s">
        <v>1</v>
      </c>
      <c r="N237" s="147" t="s">
        <v>40</v>
      </c>
      <c r="O237" s="55"/>
      <c r="P237" s="148">
        <f t="shared" ref="P237:P251" si="31">O237*H237</f>
        <v>0</v>
      </c>
      <c r="Q237" s="148">
        <v>0</v>
      </c>
      <c r="R237" s="148">
        <f t="shared" ref="R237:R251" si="32">Q237*H237</f>
        <v>0</v>
      </c>
      <c r="S237" s="148">
        <v>0</v>
      </c>
      <c r="T237" s="149">
        <f t="shared" ref="T237:T251" si="33"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0" t="s">
        <v>200</v>
      </c>
      <c r="AT237" s="150" t="s">
        <v>143</v>
      </c>
      <c r="AU237" s="150" t="s">
        <v>147</v>
      </c>
      <c r="AY237" s="14" t="s">
        <v>140</v>
      </c>
      <c r="BE237" s="151">
        <f t="shared" ref="BE237:BE251" si="34">IF(N237="základná",J237,0)</f>
        <v>0</v>
      </c>
      <c r="BF237" s="151">
        <f t="shared" ref="BF237:BF251" si="35">IF(N237="znížená",J237,0)</f>
        <v>0</v>
      </c>
      <c r="BG237" s="151">
        <f t="shared" ref="BG237:BG251" si="36">IF(N237="zákl. prenesená",J237,0)</f>
        <v>0</v>
      </c>
      <c r="BH237" s="151">
        <f t="shared" ref="BH237:BH251" si="37">IF(N237="zníž. prenesená",J237,0)</f>
        <v>0</v>
      </c>
      <c r="BI237" s="151">
        <f t="shared" ref="BI237:BI251" si="38">IF(N237="nulová",J237,0)</f>
        <v>0</v>
      </c>
      <c r="BJ237" s="14" t="s">
        <v>147</v>
      </c>
      <c r="BK237" s="151">
        <f t="shared" ref="BK237:BK251" si="39">ROUND(I237*H237,2)</f>
        <v>0</v>
      </c>
      <c r="BL237" s="14" t="s">
        <v>200</v>
      </c>
      <c r="BM237" s="150" t="s">
        <v>1901</v>
      </c>
    </row>
    <row r="238" spans="1:65" s="2" customFormat="1" ht="14.45" customHeight="1" x14ac:dyDescent="0.2">
      <c r="A238" s="29"/>
      <c r="B238" s="142"/>
      <c r="C238" s="178" t="s">
        <v>472</v>
      </c>
      <c r="D238" s="178" t="s">
        <v>268</v>
      </c>
      <c r="E238" s="179" t="s">
        <v>470</v>
      </c>
      <c r="F238" s="180" t="s">
        <v>471</v>
      </c>
      <c r="G238" s="181" t="s">
        <v>145</v>
      </c>
      <c r="H238" s="182">
        <v>0.104</v>
      </c>
      <c r="I238" s="152"/>
      <c r="J238" s="153">
        <f t="shared" si="30"/>
        <v>0</v>
      </c>
      <c r="K238" s="154"/>
      <c r="L238" s="155"/>
      <c r="M238" s="156" t="s">
        <v>1</v>
      </c>
      <c r="N238" s="157" t="s">
        <v>40</v>
      </c>
      <c r="O238" s="55"/>
      <c r="P238" s="148">
        <f t="shared" si="31"/>
        <v>0</v>
      </c>
      <c r="Q238" s="148">
        <v>7.5000000000000002E-4</v>
      </c>
      <c r="R238" s="148">
        <f t="shared" si="32"/>
        <v>7.7999999999999999E-5</v>
      </c>
      <c r="S238" s="148">
        <v>0</v>
      </c>
      <c r="T238" s="149">
        <f t="shared" si="3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0" t="s">
        <v>263</v>
      </c>
      <c r="AT238" s="150" t="s">
        <v>268</v>
      </c>
      <c r="AU238" s="150" t="s">
        <v>147</v>
      </c>
      <c r="AY238" s="14" t="s">
        <v>140</v>
      </c>
      <c r="BE238" s="151">
        <f t="shared" si="34"/>
        <v>0</v>
      </c>
      <c r="BF238" s="151">
        <f t="shared" si="35"/>
        <v>0</v>
      </c>
      <c r="BG238" s="151">
        <f t="shared" si="36"/>
        <v>0</v>
      </c>
      <c r="BH238" s="151">
        <f t="shared" si="37"/>
        <v>0</v>
      </c>
      <c r="BI238" s="151">
        <f t="shared" si="38"/>
        <v>0</v>
      </c>
      <c r="BJ238" s="14" t="s">
        <v>147</v>
      </c>
      <c r="BK238" s="151">
        <f t="shared" si="39"/>
        <v>0</v>
      </c>
      <c r="BL238" s="14" t="s">
        <v>200</v>
      </c>
      <c r="BM238" s="150" t="s">
        <v>1902</v>
      </c>
    </row>
    <row r="239" spans="1:65" s="2" customFormat="1" ht="28.5" customHeight="1" x14ac:dyDescent="0.2">
      <c r="A239" s="29"/>
      <c r="B239" s="142"/>
      <c r="C239" s="178" t="s">
        <v>475</v>
      </c>
      <c r="D239" s="178" t="s">
        <v>268</v>
      </c>
      <c r="E239" s="179" t="s">
        <v>473</v>
      </c>
      <c r="F239" s="180" t="s">
        <v>474</v>
      </c>
      <c r="G239" s="181" t="s">
        <v>271</v>
      </c>
      <c r="H239" s="182">
        <v>2.1000000000000001E-2</v>
      </c>
      <c r="I239" s="152"/>
      <c r="J239" s="153">
        <f t="shared" si="30"/>
        <v>0</v>
      </c>
      <c r="K239" s="154"/>
      <c r="L239" s="155"/>
      <c r="M239" s="156" t="s">
        <v>1</v>
      </c>
      <c r="N239" s="157" t="s">
        <v>40</v>
      </c>
      <c r="O239" s="55"/>
      <c r="P239" s="148">
        <f t="shared" si="31"/>
        <v>0</v>
      </c>
      <c r="Q239" s="148">
        <v>1E-3</v>
      </c>
      <c r="R239" s="148">
        <f t="shared" si="32"/>
        <v>2.1000000000000002E-5</v>
      </c>
      <c r="S239" s="148">
        <v>0</v>
      </c>
      <c r="T239" s="149">
        <f t="shared" si="3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0" t="s">
        <v>263</v>
      </c>
      <c r="AT239" s="150" t="s">
        <v>268</v>
      </c>
      <c r="AU239" s="150" t="s">
        <v>147</v>
      </c>
      <c r="AY239" s="14" t="s">
        <v>140</v>
      </c>
      <c r="BE239" s="151">
        <f t="shared" si="34"/>
        <v>0</v>
      </c>
      <c r="BF239" s="151">
        <f t="shared" si="35"/>
        <v>0</v>
      </c>
      <c r="BG239" s="151">
        <f t="shared" si="36"/>
        <v>0</v>
      </c>
      <c r="BH239" s="151">
        <f t="shared" si="37"/>
        <v>0</v>
      </c>
      <c r="BI239" s="151">
        <f t="shared" si="38"/>
        <v>0</v>
      </c>
      <c r="BJ239" s="14" t="s">
        <v>147</v>
      </c>
      <c r="BK239" s="151">
        <f t="shared" si="39"/>
        <v>0</v>
      </c>
      <c r="BL239" s="14" t="s">
        <v>200</v>
      </c>
      <c r="BM239" s="150" t="s">
        <v>1903</v>
      </c>
    </row>
    <row r="240" spans="1:65" s="2" customFormat="1" ht="32.25" customHeight="1" x14ac:dyDescent="0.2">
      <c r="A240" s="29"/>
      <c r="B240" s="142"/>
      <c r="C240" s="178" t="s">
        <v>478</v>
      </c>
      <c r="D240" s="178" t="s">
        <v>268</v>
      </c>
      <c r="E240" s="179" t="s">
        <v>476</v>
      </c>
      <c r="F240" s="180" t="s">
        <v>477</v>
      </c>
      <c r="G240" s="181" t="s">
        <v>145</v>
      </c>
      <c r="H240" s="182">
        <v>1.804</v>
      </c>
      <c r="I240" s="152"/>
      <c r="J240" s="153">
        <f t="shared" si="30"/>
        <v>0</v>
      </c>
      <c r="K240" s="154"/>
      <c r="L240" s="155"/>
      <c r="M240" s="156" t="s">
        <v>1</v>
      </c>
      <c r="N240" s="157" t="s">
        <v>40</v>
      </c>
      <c r="O240" s="55"/>
      <c r="P240" s="148">
        <f t="shared" si="31"/>
        <v>0</v>
      </c>
      <c r="Q240" s="148">
        <v>5.0000000000000001E-4</v>
      </c>
      <c r="R240" s="148">
        <f t="shared" si="32"/>
        <v>9.0200000000000002E-4</v>
      </c>
      <c r="S240" s="148">
        <v>0</v>
      </c>
      <c r="T240" s="149">
        <f t="shared" si="3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0" t="s">
        <v>263</v>
      </c>
      <c r="AT240" s="150" t="s">
        <v>268</v>
      </c>
      <c r="AU240" s="150" t="s">
        <v>147</v>
      </c>
      <c r="AY240" s="14" t="s">
        <v>140</v>
      </c>
      <c r="BE240" s="151">
        <f t="shared" si="34"/>
        <v>0</v>
      </c>
      <c r="BF240" s="151">
        <f t="shared" si="35"/>
        <v>0</v>
      </c>
      <c r="BG240" s="151">
        <f t="shared" si="36"/>
        <v>0</v>
      </c>
      <c r="BH240" s="151">
        <f t="shared" si="37"/>
        <v>0</v>
      </c>
      <c r="BI240" s="151">
        <f t="shared" si="38"/>
        <v>0</v>
      </c>
      <c r="BJ240" s="14" t="s">
        <v>147</v>
      </c>
      <c r="BK240" s="151">
        <f t="shared" si="39"/>
        <v>0</v>
      </c>
      <c r="BL240" s="14" t="s">
        <v>200</v>
      </c>
      <c r="BM240" s="150" t="s">
        <v>1904</v>
      </c>
    </row>
    <row r="241" spans="1:65" s="2" customFormat="1" ht="24.2" customHeight="1" x14ac:dyDescent="0.2">
      <c r="A241" s="29"/>
      <c r="B241" s="142"/>
      <c r="C241" s="178" t="s">
        <v>481</v>
      </c>
      <c r="D241" s="178" t="s">
        <v>268</v>
      </c>
      <c r="E241" s="179" t="s">
        <v>479</v>
      </c>
      <c r="F241" s="180" t="s">
        <v>480</v>
      </c>
      <c r="G241" s="181" t="s">
        <v>155</v>
      </c>
      <c r="H241" s="182">
        <v>2.9790000000000001</v>
      </c>
      <c r="I241" s="152"/>
      <c r="J241" s="153">
        <f t="shared" si="30"/>
        <v>0</v>
      </c>
      <c r="K241" s="154"/>
      <c r="L241" s="155"/>
      <c r="M241" s="156" t="s">
        <v>1</v>
      </c>
      <c r="N241" s="157" t="s">
        <v>40</v>
      </c>
      <c r="O241" s="55"/>
      <c r="P241" s="148">
        <f t="shared" si="31"/>
        <v>0</v>
      </c>
      <c r="Q241" s="148">
        <v>1.9E-3</v>
      </c>
      <c r="R241" s="148">
        <f t="shared" si="32"/>
        <v>5.6601000000000004E-3</v>
      </c>
      <c r="S241" s="148">
        <v>0</v>
      </c>
      <c r="T241" s="149">
        <f t="shared" si="3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0" t="s">
        <v>263</v>
      </c>
      <c r="AT241" s="150" t="s">
        <v>268</v>
      </c>
      <c r="AU241" s="150" t="s">
        <v>147</v>
      </c>
      <c r="AY241" s="14" t="s">
        <v>140</v>
      </c>
      <c r="BE241" s="151">
        <f t="shared" si="34"/>
        <v>0</v>
      </c>
      <c r="BF241" s="151">
        <f t="shared" si="35"/>
        <v>0</v>
      </c>
      <c r="BG241" s="151">
        <f t="shared" si="36"/>
        <v>0</v>
      </c>
      <c r="BH241" s="151">
        <f t="shared" si="37"/>
        <v>0</v>
      </c>
      <c r="BI241" s="151">
        <f t="shared" si="38"/>
        <v>0</v>
      </c>
      <c r="BJ241" s="14" t="s">
        <v>147</v>
      </c>
      <c r="BK241" s="151">
        <f t="shared" si="39"/>
        <v>0</v>
      </c>
      <c r="BL241" s="14" t="s">
        <v>200</v>
      </c>
      <c r="BM241" s="150" t="s">
        <v>1905</v>
      </c>
    </row>
    <row r="242" spans="1:65" s="2" customFormat="1" ht="24.2" customHeight="1" x14ac:dyDescent="0.2">
      <c r="A242" s="29"/>
      <c r="B242" s="142"/>
      <c r="C242" s="173" t="s">
        <v>485</v>
      </c>
      <c r="D242" s="173" t="s">
        <v>143</v>
      </c>
      <c r="E242" s="174" t="s">
        <v>482</v>
      </c>
      <c r="F242" s="175" t="s">
        <v>483</v>
      </c>
      <c r="G242" s="176" t="s">
        <v>145</v>
      </c>
      <c r="H242" s="177">
        <v>1</v>
      </c>
      <c r="I242" s="143"/>
      <c r="J242" s="144">
        <f t="shared" si="30"/>
        <v>0</v>
      </c>
      <c r="K242" s="145"/>
      <c r="L242" s="30"/>
      <c r="M242" s="146" t="s">
        <v>1</v>
      </c>
      <c r="N242" s="147" t="s">
        <v>40</v>
      </c>
      <c r="O242" s="55"/>
      <c r="P242" s="148">
        <f t="shared" si="31"/>
        <v>0</v>
      </c>
      <c r="Q242" s="148">
        <v>1.3999999999999999E-4</v>
      </c>
      <c r="R242" s="148">
        <f t="shared" si="32"/>
        <v>1.3999999999999999E-4</v>
      </c>
      <c r="S242" s="148">
        <v>0</v>
      </c>
      <c r="T242" s="149">
        <f t="shared" si="3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0" t="s">
        <v>200</v>
      </c>
      <c r="AT242" s="150" t="s">
        <v>143</v>
      </c>
      <c r="AU242" s="150" t="s">
        <v>147</v>
      </c>
      <c r="AY242" s="14" t="s">
        <v>140</v>
      </c>
      <c r="BE242" s="151">
        <f t="shared" si="34"/>
        <v>0</v>
      </c>
      <c r="BF242" s="151">
        <f t="shared" si="35"/>
        <v>0</v>
      </c>
      <c r="BG242" s="151">
        <f t="shared" si="36"/>
        <v>0</v>
      </c>
      <c r="BH242" s="151">
        <f t="shared" si="37"/>
        <v>0</v>
      </c>
      <c r="BI242" s="151">
        <f t="shared" si="38"/>
        <v>0</v>
      </c>
      <c r="BJ242" s="14" t="s">
        <v>147</v>
      </c>
      <c r="BK242" s="151">
        <f t="shared" si="39"/>
        <v>0</v>
      </c>
      <c r="BL242" s="14" t="s">
        <v>200</v>
      </c>
      <c r="BM242" s="150" t="s">
        <v>484</v>
      </c>
    </row>
    <row r="243" spans="1:65" s="2" customFormat="1" ht="24.2" customHeight="1" x14ac:dyDescent="0.2">
      <c r="A243" s="29"/>
      <c r="B243" s="142"/>
      <c r="C243" s="173" t="s">
        <v>488</v>
      </c>
      <c r="D243" s="173" t="s">
        <v>143</v>
      </c>
      <c r="E243" s="174" t="s">
        <v>486</v>
      </c>
      <c r="F243" s="175" t="s">
        <v>487</v>
      </c>
      <c r="G243" s="176" t="s">
        <v>145</v>
      </c>
      <c r="H243" s="177">
        <v>1</v>
      </c>
      <c r="I243" s="143"/>
      <c r="J243" s="144">
        <f t="shared" si="30"/>
        <v>0</v>
      </c>
      <c r="K243" s="145"/>
      <c r="L243" s="30"/>
      <c r="M243" s="146" t="s">
        <v>1</v>
      </c>
      <c r="N243" s="147" t="s">
        <v>40</v>
      </c>
      <c r="O243" s="55"/>
      <c r="P243" s="148">
        <f t="shared" si="31"/>
        <v>0</v>
      </c>
      <c r="Q243" s="148">
        <v>1.9000000000000001E-4</v>
      </c>
      <c r="R243" s="148">
        <f t="shared" si="32"/>
        <v>1.9000000000000001E-4</v>
      </c>
      <c r="S243" s="148">
        <v>0</v>
      </c>
      <c r="T243" s="149">
        <f t="shared" si="3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0" t="s">
        <v>200</v>
      </c>
      <c r="AT243" s="150" t="s">
        <v>143</v>
      </c>
      <c r="AU243" s="150" t="s">
        <v>147</v>
      </c>
      <c r="AY243" s="14" t="s">
        <v>140</v>
      </c>
      <c r="BE243" s="151">
        <f t="shared" si="34"/>
        <v>0</v>
      </c>
      <c r="BF243" s="151">
        <f t="shared" si="35"/>
        <v>0</v>
      </c>
      <c r="BG243" s="151">
        <f t="shared" si="36"/>
        <v>0</v>
      </c>
      <c r="BH243" s="151">
        <f t="shared" si="37"/>
        <v>0</v>
      </c>
      <c r="BI243" s="151">
        <f t="shared" si="38"/>
        <v>0</v>
      </c>
      <c r="BJ243" s="14" t="s">
        <v>147</v>
      </c>
      <c r="BK243" s="151">
        <f t="shared" si="39"/>
        <v>0</v>
      </c>
      <c r="BL243" s="14" t="s">
        <v>200</v>
      </c>
      <c r="BM243" s="150" t="s">
        <v>1906</v>
      </c>
    </row>
    <row r="244" spans="1:65" s="2" customFormat="1" ht="57" customHeight="1" x14ac:dyDescent="0.2">
      <c r="A244" s="29"/>
      <c r="B244" s="142"/>
      <c r="C244" s="178" t="s">
        <v>491</v>
      </c>
      <c r="D244" s="178" t="s">
        <v>268</v>
      </c>
      <c r="E244" s="179" t="s">
        <v>489</v>
      </c>
      <c r="F244" s="180" t="s">
        <v>1907</v>
      </c>
      <c r="G244" s="181" t="s">
        <v>155</v>
      </c>
      <c r="H244" s="182">
        <v>2</v>
      </c>
      <c r="I244" s="152"/>
      <c r="J244" s="153">
        <f t="shared" si="30"/>
        <v>0</v>
      </c>
      <c r="K244" s="154"/>
      <c r="L244" s="155"/>
      <c r="M244" s="156" t="s">
        <v>1</v>
      </c>
      <c r="N244" s="157" t="s">
        <v>40</v>
      </c>
      <c r="O244" s="55"/>
      <c r="P244" s="148">
        <f t="shared" si="31"/>
        <v>0</v>
      </c>
      <c r="Q244" s="148">
        <v>2.5400000000000002E-3</v>
      </c>
      <c r="R244" s="148">
        <f t="shared" si="32"/>
        <v>5.0800000000000003E-3</v>
      </c>
      <c r="S244" s="148">
        <v>0</v>
      </c>
      <c r="T244" s="149">
        <f t="shared" si="3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0" t="s">
        <v>263</v>
      </c>
      <c r="AT244" s="150" t="s">
        <v>268</v>
      </c>
      <c r="AU244" s="150" t="s">
        <v>147</v>
      </c>
      <c r="AY244" s="14" t="s">
        <v>140</v>
      </c>
      <c r="BE244" s="151">
        <f t="shared" si="34"/>
        <v>0</v>
      </c>
      <c r="BF244" s="151">
        <f t="shared" si="35"/>
        <v>0</v>
      </c>
      <c r="BG244" s="151">
        <f t="shared" si="36"/>
        <v>0</v>
      </c>
      <c r="BH244" s="151">
        <f t="shared" si="37"/>
        <v>0</v>
      </c>
      <c r="BI244" s="151">
        <f t="shared" si="38"/>
        <v>0</v>
      </c>
      <c r="BJ244" s="14" t="s">
        <v>147</v>
      </c>
      <c r="BK244" s="151">
        <f t="shared" si="39"/>
        <v>0</v>
      </c>
      <c r="BL244" s="14" t="s">
        <v>200</v>
      </c>
      <c r="BM244" s="150" t="s">
        <v>490</v>
      </c>
    </row>
    <row r="245" spans="1:65" s="2" customFormat="1" ht="24.2" customHeight="1" x14ac:dyDescent="0.2">
      <c r="A245" s="29"/>
      <c r="B245" s="142"/>
      <c r="C245" s="173" t="s">
        <v>494</v>
      </c>
      <c r="D245" s="173" t="s">
        <v>143</v>
      </c>
      <c r="E245" s="174" t="s">
        <v>492</v>
      </c>
      <c r="F245" s="175" t="s">
        <v>493</v>
      </c>
      <c r="G245" s="176" t="s">
        <v>163</v>
      </c>
      <c r="H245" s="177">
        <v>3.8</v>
      </c>
      <c r="I245" s="143"/>
      <c r="J245" s="144">
        <f t="shared" si="30"/>
        <v>0</v>
      </c>
      <c r="K245" s="145"/>
      <c r="L245" s="30"/>
      <c r="M245" s="146" t="s">
        <v>1</v>
      </c>
      <c r="N245" s="147" t="s">
        <v>40</v>
      </c>
      <c r="O245" s="55"/>
      <c r="P245" s="148">
        <f t="shared" si="31"/>
        <v>0</v>
      </c>
      <c r="Q245" s="148">
        <v>5.0000000000000002E-5</v>
      </c>
      <c r="R245" s="148">
        <f t="shared" si="32"/>
        <v>1.9000000000000001E-4</v>
      </c>
      <c r="S245" s="148">
        <v>0</v>
      </c>
      <c r="T245" s="149">
        <f t="shared" si="3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0" t="s">
        <v>200</v>
      </c>
      <c r="AT245" s="150" t="s">
        <v>143</v>
      </c>
      <c r="AU245" s="150" t="s">
        <v>147</v>
      </c>
      <c r="AY245" s="14" t="s">
        <v>140</v>
      </c>
      <c r="BE245" s="151">
        <f t="shared" si="34"/>
        <v>0</v>
      </c>
      <c r="BF245" s="151">
        <f t="shared" si="35"/>
        <v>0</v>
      </c>
      <c r="BG245" s="151">
        <f t="shared" si="36"/>
        <v>0</v>
      </c>
      <c r="BH245" s="151">
        <f t="shared" si="37"/>
        <v>0</v>
      </c>
      <c r="BI245" s="151">
        <f t="shared" si="38"/>
        <v>0</v>
      </c>
      <c r="BJ245" s="14" t="s">
        <v>147</v>
      </c>
      <c r="BK245" s="151">
        <f t="shared" si="39"/>
        <v>0</v>
      </c>
      <c r="BL245" s="14" t="s">
        <v>200</v>
      </c>
      <c r="BM245" s="150" t="s">
        <v>1908</v>
      </c>
    </row>
    <row r="246" spans="1:65" s="2" customFormat="1" ht="24.2" customHeight="1" x14ac:dyDescent="0.2">
      <c r="A246" s="29"/>
      <c r="B246" s="142"/>
      <c r="C246" s="178" t="s">
        <v>497</v>
      </c>
      <c r="D246" s="178" t="s">
        <v>268</v>
      </c>
      <c r="E246" s="179" t="s">
        <v>495</v>
      </c>
      <c r="F246" s="180" t="s">
        <v>496</v>
      </c>
      <c r="G246" s="181" t="s">
        <v>163</v>
      </c>
      <c r="H246" s="182">
        <v>4.18</v>
      </c>
      <c r="I246" s="152"/>
      <c r="J246" s="153">
        <f t="shared" si="30"/>
        <v>0</v>
      </c>
      <c r="K246" s="154"/>
      <c r="L246" s="155"/>
      <c r="M246" s="156" t="s">
        <v>1</v>
      </c>
      <c r="N246" s="157" t="s">
        <v>40</v>
      </c>
      <c r="O246" s="55"/>
      <c r="P246" s="148">
        <f t="shared" si="31"/>
        <v>0</v>
      </c>
      <c r="Q246" s="148">
        <v>2.9999999999999997E-4</v>
      </c>
      <c r="R246" s="148">
        <f t="shared" si="32"/>
        <v>1.2539999999999999E-3</v>
      </c>
      <c r="S246" s="148">
        <v>0</v>
      </c>
      <c r="T246" s="149">
        <f t="shared" si="3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0" t="s">
        <v>263</v>
      </c>
      <c r="AT246" s="150" t="s">
        <v>268</v>
      </c>
      <c r="AU246" s="150" t="s">
        <v>147</v>
      </c>
      <c r="AY246" s="14" t="s">
        <v>140</v>
      </c>
      <c r="BE246" s="151">
        <f t="shared" si="34"/>
        <v>0</v>
      </c>
      <c r="BF246" s="151">
        <f t="shared" si="35"/>
        <v>0</v>
      </c>
      <c r="BG246" s="151">
        <f t="shared" si="36"/>
        <v>0</v>
      </c>
      <c r="BH246" s="151">
        <f t="shared" si="37"/>
        <v>0</v>
      </c>
      <c r="BI246" s="151">
        <f t="shared" si="38"/>
        <v>0</v>
      </c>
      <c r="BJ246" s="14" t="s">
        <v>147</v>
      </c>
      <c r="BK246" s="151">
        <f t="shared" si="39"/>
        <v>0</v>
      </c>
      <c r="BL246" s="14" t="s">
        <v>200</v>
      </c>
      <c r="BM246" s="150" t="s">
        <v>1909</v>
      </c>
    </row>
    <row r="247" spans="1:65" s="2" customFormat="1" ht="37.9" customHeight="1" x14ac:dyDescent="0.2">
      <c r="A247" s="29"/>
      <c r="B247" s="142"/>
      <c r="C247" s="173" t="s">
        <v>500</v>
      </c>
      <c r="D247" s="173" t="s">
        <v>143</v>
      </c>
      <c r="E247" s="174" t="s">
        <v>498</v>
      </c>
      <c r="F247" s="175" t="s">
        <v>499</v>
      </c>
      <c r="G247" s="176" t="s">
        <v>163</v>
      </c>
      <c r="H247" s="177">
        <v>3.8</v>
      </c>
      <c r="I247" s="143"/>
      <c r="J247" s="144">
        <f t="shared" si="30"/>
        <v>0</v>
      </c>
      <c r="K247" s="145"/>
      <c r="L247" s="30"/>
      <c r="M247" s="146" t="s">
        <v>1</v>
      </c>
      <c r="N247" s="147" t="s">
        <v>40</v>
      </c>
      <c r="O247" s="55"/>
      <c r="P247" s="148">
        <f t="shared" si="31"/>
        <v>0</v>
      </c>
      <c r="Q247" s="148">
        <v>3.5E-4</v>
      </c>
      <c r="R247" s="148">
        <f t="shared" si="32"/>
        <v>1.33E-3</v>
      </c>
      <c r="S247" s="148">
        <v>0</v>
      </c>
      <c r="T247" s="149">
        <f t="shared" si="3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0" t="s">
        <v>200</v>
      </c>
      <c r="AT247" s="150" t="s">
        <v>143</v>
      </c>
      <c r="AU247" s="150" t="s">
        <v>147</v>
      </c>
      <c r="AY247" s="14" t="s">
        <v>140</v>
      </c>
      <c r="BE247" s="151">
        <f t="shared" si="34"/>
        <v>0</v>
      </c>
      <c r="BF247" s="151">
        <f t="shared" si="35"/>
        <v>0</v>
      </c>
      <c r="BG247" s="151">
        <f t="shared" si="36"/>
        <v>0</v>
      </c>
      <c r="BH247" s="151">
        <f t="shared" si="37"/>
        <v>0</v>
      </c>
      <c r="BI247" s="151">
        <f t="shared" si="38"/>
        <v>0</v>
      </c>
      <c r="BJ247" s="14" t="s">
        <v>147</v>
      </c>
      <c r="BK247" s="151">
        <f t="shared" si="39"/>
        <v>0</v>
      </c>
      <c r="BL247" s="14" t="s">
        <v>200</v>
      </c>
      <c r="BM247" s="150" t="s">
        <v>1910</v>
      </c>
    </row>
    <row r="248" spans="1:65" s="2" customFormat="1" ht="24.2" customHeight="1" x14ac:dyDescent="0.2">
      <c r="A248" s="29"/>
      <c r="B248" s="142"/>
      <c r="C248" s="178" t="s">
        <v>503</v>
      </c>
      <c r="D248" s="178" t="s">
        <v>268</v>
      </c>
      <c r="E248" s="179" t="s">
        <v>501</v>
      </c>
      <c r="F248" s="180" t="s">
        <v>502</v>
      </c>
      <c r="G248" s="181" t="s">
        <v>163</v>
      </c>
      <c r="H248" s="182">
        <v>3.99</v>
      </c>
      <c r="I248" s="152"/>
      <c r="J248" s="153">
        <f t="shared" si="30"/>
        <v>0</v>
      </c>
      <c r="K248" s="154"/>
      <c r="L248" s="155"/>
      <c r="M248" s="156" t="s">
        <v>1</v>
      </c>
      <c r="N248" s="157" t="s">
        <v>40</v>
      </c>
      <c r="O248" s="55"/>
      <c r="P248" s="148">
        <f t="shared" si="31"/>
        <v>0</v>
      </c>
      <c r="Q248" s="148">
        <v>4.4000000000000002E-4</v>
      </c>
      <c r="R248" s="148">
        <f t="shared" si="32"/>
        <v>1.7556000000000002E-3</v>
      </c>
      <c r="S248" s="148">
        <v>0</v>
      </c>
      <c r="T248" s="149">
        <f t="shared" si="3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0" t="s">
        <v>263</v>
      </c>
      <c r="AT248" s="150" t="s">
        <v>268</v>
      </c>
      <c r="AU248" s="150" t="s">
        <v>147</v>
      </c>
      <c r="AY248" s="14" t="s">
        <v>140</v>
      </c>
      <c r="BE248" s="151">
        <f t="shared" si="34"/>
        <v>0</v>
      </c>
      <c r="BF248" s="151">
        <f t="shared" si="35"/>
        <v>0</v>
      </c>
      <c r="BG248" s="151">
        <f t="shared" si="36"/>
        <v>0</v>
      </c>
      <c r="BH248" s="151">
        <f t="shared" si="37"/>
        <v>0</v>
      </c>
      <c r="BI248" s="151">
        <f t="shared" si="38"/>
        <v>0</v>
      </c>
      <c r="BJ248" s="14" t="s">
        <v>147</v>
      </c>
      <c r="BK248" s="151">
        <f t="shared" si="39"/>
        <v>0</v>
      </c>
      <c r="BL248" s="14" t="s">
        <v>200</v>
      </c>
      <c r="BM248" s="150" t="s">
        <v>1911</v>
      </c>
    </row>
    <row r="249" spans="1:65" s="2" customFormat="1" ht="24.2" customHeight="1" x14ac:dyDescent="0.2">
      <c r="A249" s="29"/>
      <c r="B249" s="142"/>
      <c r="C249" s="173" t="s">
        <v>506</v>
      </c>
      <c r="D249" s="173" t="s">
        <v>143</v>
      </c>
      <c r="E249" s="174" t="s">
        <v>504</v>
      </c>
      <c r="F249" s="175" t="s">
        <v>505</v>
      </c>
      <c r="G249" s="176" t="s">
        <v>155</v>
      </c>
      <c r="H249" s="177">
        <v>2.59</v>
      </c>
      <c r="I249" s="143"/>
      <c r="J249" s="144">
        <f t="shared" si="30"/>
        <v>0</v>
      </c>
      <c r="K249" s="145"/>
      <c r="L249" s="30"/>
      <c r="M249" s="146" t="s">
        <v>1</v>
      </c>
      <c r="N249" s="147" t="s">
        <v>40</v>
      </c>
      <c r="O249" s="55"/>
      <c r="P249" s="148">
        <f t="shared" si="31"/>
        <v>0</v>
      </c>
      <c r="Q249" s="148">
        <v>0</v>
      </c>
      <c r="R249" s="148">
        <f t="shared" si="32"/>
        <v>0</v>
      </c>
      <c r="S249" s="148">
        <v>0</v>
      </c>
      <c r="T249" s="149">
        <f t="shared" si="3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0" t="s">
        <v>200</v>
      </c>
      <c r="AT249" s="150" t="s">
        <v>143</v>
      </c>
      <c r="AU249" s="150" t="s">
        <v>147</v>
      </c>
      <c r="AY249" s="14" t="s">
        <v>140</v>
      </c>
      <c r="BE249" s="151">
        <f t="shared" si="34"/>
        <v>0</v>
      </c>
      <c r="BF249" s="151">
        <f t="shared" si="35"/>
        <v>0</v>
      </c>
      <c r="BG249" s="151">
        <f t="shared" si="36"/>
        <v>0</v>
      </c>
      <c r="BH249" s="151">
        <f t="shared" si="37"/>
        <v>0</v>
      </c>
      <c r="BI249" s="151">
        <f t="shared" si="38"/>
        <v>0</v>
      </c>
      <c r="BJ249" s="14" t="s">
        <v>147</v>
      </c>
      <c r="BK249" s="151">
        <f t="shared" si="39"/>
        <v>0</v>
      </c>
      <c r="BL249" s="14" t="s">
        <v>200</v>
      </c>
      <c r="BM249" s="150" t="s">
        <v>1912</v>
      </c>
    </row>
    <row r="250" spans="1:65" s="2" customFormat="1" ht="22.5" customHeight="1" x14ac:dyDescent="0.2">
      <c r="A250" s="29"/>
      <c r="B250" s="142"/>
      <c r="C250" s="178" t="s">
        <v>509</v>
      </c>
      <c r="D250" s="178" t="s">
        <v>268</v>
      </c>
      <c r="E250" s="179" t="s">
        <v>507</v>
      </c>
      <c r="F250" s="180" t="s">
        <v>508</v>
      </c>
      <c r="G250" s="181" t="s">
        <v>155</v>
      </c>
      <c r="H250" s="182">
        <v>2.8490000000000002</v>
      </c>
      <c r="I250" s="152"/>
      <c r="J250" s="153">
        <f t="shared" si="30"/>
        <v>0</v>
      </c>
      <c r="K250" s="154"/>
      <c r="L250" s="155"/>
      <c r="M250" s="156" t="s">
        <v>1</v>
      </c>
      <c r="N250" s="157" t="s">
        <v>40</v>
      </c>
      <c r="O250" s="55"/>
      <c r="P250" s="148">
        <f t="shared" si="31"/>
        <v>0</v>
      </c>
      <c r="Q250" s="148">
        <v>2.9999999999999997E-4</v>
      </c>
      <c r="R250" s="148">
        <f t="shared" si="32"/>
        <v>8.5470000000000001E-4</v>
      </c>
      <c r="S250" s="148">
        <v>0</v>
      </c>
      <c r="T250" s="149">
        <f t="shared" si="3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0" t="s">
        <v>263</v>
      </c>
      <c r="AT250" s="150" t="s">
        <v>268</v>
      </c>
      <c r="AU250" s="150" t="s">
        <v>147</v>
      </c>
      <c r="AY250" s="14" t="s">
        <v>140</v>
      </c>
      <c r="BE250" s="151">
        <f t="shared" si="34"/>
        <v>0</v>
      </c>
      <c r="BF250" s="151">
        <f t="shared" si="35"/>
        <v>0</v>
      </c>
      <c r="BG250" s="151">
        <f t="shared" si="36"/>
        <v>0</v>
      </c>
      <c r="BH250" s="151">
        <f t="shared" si="37"/>
        <v>0</v>
      </c>
      <c r="BI250" s="151">
        <f t="shared" si="38"/>
        <v>0</v>
      </c>
      <c r="BJ250" s="14" t="s">
        <v>147</v>
      </c>
      <c r="BK250" s="151">
        <f t="shared" si="39"/>
        <v>0</v>
      </c>
      <c r="BL250" s="14" t="s">
        <v>200</v>
      </c>
      <c r="BM250" s="150" t="s">
        <v>1913</v>
      </c>
    </row>
    <row r="251" spans="1:65" s="2" customFormat="1" ht="24.2" customHeight="1" x14ac:dyDescent="0.2">
      <c r="A251" s="29"/>
      <c r="B251" s="142"/>
      <c r="C251" s="173" t="s">
        <v>515</v>
      </c>
      <c r="D251" s="173" t="s">
        <v>143</v>
      </c>
      <c r="E251" s="174" t="s">
        <v>510</v>
      </c>
      <c r="F251" s="175" t="s">
        <v>511</v>
      </c>
      <c r="G251" s="176" t="s">
        <v>462</v>
      </c>
      <c r="H251" s="158"/>
      <c r="I251" s="143"/>
      <c r="J251" s="144">
        <f t="shared" si="30"/>
        <v>0</v>
      </c>
      <c r="K251" s="145"/>
      <c r="L251" s="30"/>
      <c r="M251" s="146" t="s">
        <v>1</v>
      </c>
      <c r="N251" s="147" t="s">
        <v>40</v>
      </c>
      <c r="O251" s="55"/>
      <c r="P251" s="148">
        <f t="shared" si="31"/>
        <v>0</v>
      </c>
      <c r="Q251" s="148">
        <v>0</v>
      </c>
      <c r="R251" s="148">
        <f t="shared" si="32"/>
        <v>0</v>
      </c>
      <c r="S251" s="148">
        <v>0</v>
      </c>
      <c r="T251" s="149">
        <f t="shared" si="3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0" t="s">
        <v>200</v>
      </c>
      <c r="AT251" s="150" t="s">
        <v>143</v>
      </c>
      <c r="AU251" s="150" t="s">
        <v>147</v>
      </c>
      <c r="AY251" s="14" t="s">
        <v>140</v>
      </c>
      <c r="BE251" s="151">
        <f t="shared" si="34"/>
        <v>0</v>
      </c>
      <c r="BF251" s="151">
        <f t="shared" si="35"/>
        <v>0</v>
      </c>
      <c r="BG251" s="151">
        <f t="shared" si="36"/>
        <v>0</v>
      </c>
      <c r="BH251" s="151">
        <f t="shared" si="37"/>
        <v>0</v>
      </c>
      <c r="BI251" s="151">
        <f t="shared" si="38"/>
        <v>0</v>
      </c>
      <c r="BJ251" s="14" t="s">
        <v>147</v>
      </c>
      <c r="BK251" s="151">
        <f t="shared" si="39"/>
        <v>0</v>
      </c>
      <c r="BL251" s="14" t="s">
        <v>200</v>
      </c>
      <c r="BM251" s="150" t="s">
        <v>512</v>
      </c>
    </row>
    <row r="252" spans="1:65" s="12" customFormat="1" ht="22.9" customHeight="1" x14ac:dyDescent="0.2">
      <c r="B252" s="130"/>
      <c r="D252" s="131" t="s">
        <v>73</v>
      </c>
      <c r="E252" s="140" t="s">
        <v>513</v>
      </c>
      <c r="F252" s="140" t="s">
        <v>514</v>
      </c>
      <c r="I252" s="133"/>
      <c r="J252" s="141">
        <f>BK252</f>
        <v>0</v>
      </c>
      <c r="L252" s="130"/>
      <c r="M252" s="134"/>
      <c r="N252" s="135"/>
      <c r="O252" s="135"/>
      <c r="P252" s="136">
        <f>SUM(P253:P275)</f>
        <v>0</v>
      </c>
      <c r="Q252" s="135"/>
      <c r="R252" s="136">
        <f>SUM(R253:R275)</f>
        <v>0.14312434000000002</v>
      </c>
      <c r="S252" s="135"/>
      <c r="T252" s="137">
        <f>SUM(T253:T275)</f>
        <v>0</v>
      </c>
      <c r="AR252" s="131" t="s">
        <v>147</v>
      </c>
      <c r="AT252" s="138" t="s">
        <v>73</v>
      </c>
      <c r="AU252" s="138" t="s">
        <v>80</v>
      </c>
      <c r="AY252" s="131" t="s">
        <v>140</v>
      </c>
      <c r="BK252" s="139">
        <f>SUM(BK253:BK275)</f>
        <v>0</v>
      </c>
    </row>
    <row r="253" spans="1:65" s="2" customFormat="1" ht="24.2" customHeight="1" x14ac:dyDescent="0.2">
      <c r="A253" s="29"/>
      <c r="B253" s="142"/>
      <c r="C253" s="173" t="s">
        <v>518</v>
      </c>
      <c r="D253" s="173" t="s">
        <v>143</v>
      </c>
      <c r="E253" s="174" t="s">
        <v>516</v>
      </c>
      <c r="F253" s="175" t="s">
        <v>517</v>
      </c>
      <c r="G253" s="176" t="s">
        <v>155</v>
      </c>
      <c r="H253" s="177">
        <v>0.21</v>
      </c>
      <c r="I253" s="143"/>
      <c r="J253" s="144">
        <f t="shared" ref="J253:J275" si="40">ROUND(I253*H253,2)</f>
        <v>0</v>
      </c>
      <c r="K253" s="145"/>
      <c r="L253" s="30"/>
      <c r="M253" s="146" t="s">
        <v>1</v>
      </c>
      <c r="N253" s="147" t="s">
        <v>40</v>
      </c>
      <c r="O253" s="55"/>
      <c r="P253" s="148">
        <f t="shared" ref="P253:P275" si="41">O253*H253</f>
        <v>0</v>
      </c>
      <c r="Q253" s="148">
        <v>0</v>
      </c>
      <c r="R253" s="148">
        <f t="shared" ref="R253:R275" si="42">Q253*H253</f>
        <v>0</v>
      </c>
      <c r="S253" s="148">
        <v>0</v>
      </c>
      <c r="T253" s="149">
        <f t="shared" ref="T253:T275" si="43"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0" t="s">
        <v>200</v>
      </c>
      <c r="AT253" s="150" t="s">
        <v>143</v>
      </c>
      <c r="AU253" s="150" t="s">
        <v>147</v>
      </c>
      <c r="AY253" s="14" t="s">
        <v>140</v>
      </c>
      <c r="BE253" s="151">
        <f t="shared" ref="BE253:BE275" si="44">IF(N253="základná",J253,0)</f>
        <v>0</v>
      </c>
      <c r="BF253" s="151">
        <f t="shared" ref="BF253:BF275" si="45">IF(N253="znížená",J253,0)</f>
        <v>0</v>
      </c>
      <c r="BG253" s="151">
        <f t="shared" ref="BG253:BG275" si="46">IF(N253="zákl. prenesená",J253,0)</f>
        <v>0</v>
      </c>
      <c r="BH253" s="151">
        <f t="shared" ref="BH253:BH275" si="47">IF(N253="zníž. prenesená",J253,0)</f>
        <v>0</v>
      </c>
      <c r="BI253" s="151">
        <f t="shared" ref="BI253:BI275" si="48">IF(N253="nulová",J253,0)</f>
        <v>0</v>
      </c>
      <c r="BJ253" s="14" t="s">
        <v>147</v>
      </c>
      <c r="BK253" s="151">
        <f t="shared" ref="BK253:BK275" si="49">ROUND(I253*H253,2)</f>
        <v>0</v>
      </c>
      <c r="BL253" s="14" t="s">
        <v>200</v>
      </c>
      <c r="BM253" s="150" t="s">
        <v>1914</v>
      </c>
    </row>
    <row r="254" spans="1:65" s="2" customFormat="1" ht="24.2" customHeight="1" x14ac:dyDescent="0.2">
      <c r="A254" s="29"/>
      <c r="B254" s="142"/>
      <c r="C254" s="178" t="s">
        <v>521</v>
      </c>
      <c r="D254" s="178" t="s">
        <v>268</v>
      </c>
      <c r="E254" s="179" t="s">
        <v>519</v>
      </c>
      <c r="F254" s="180" t="s">
        <v>520</v>
      </c>
      <c r="G254" s="181" t="s">
        <v>155</v>
      </c>
      <c r="H254" s="182">
        <v>0.46200000000000002</v>
      </c>
      <c r="I254" s="152"/>
      <c r="J254" s="153">
        <f t="shared" si="40"/>
        <v>0</v>
      </c>
      <c r="K254" s="154"/>
      <c r="L254" s="155"/>
      <c r="M254" s="156" t="s">
        <v>1</v>
      </c>
      <c r="N254" s="157" t="s">
        <v>40</v>
      </c>
      <c r="O254" s="55"/>
      <c r="P254" s="148">
        <f t="shared" si="41"/>
        <v>0</v>
      </c>
      <c r="Q254" s="148">
        <v>1.4999999999999999E-2</v>
      </c>
      <c r="R254" s="148">
        <f t="shared" si="42"/>
        <v>6.9300000000000004E-3</v>
      </c>
      <c r="S254" s="148">
        <v>0</v>
      </c>
      <c r="T254" s="149">
        <f t="shared" si="4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0" t="s">
        <v>263</v>
      </c>
      <c r="AT254" s="150" t="s">
        <v>268</v>
      </c>
      <c r="AU254" s="150" t="s">
        <v>147</v>
      </c>
      <c r="AY254" s="14" t="s">
        <v>140</v>
      </c>
      <c r="BE254" s="151">
        <f t="shared" si="44"/>
        <v>0</v>
      </c>
      <c r="BF254" s="151">
        <f t="shared" si="45"/>
        <v>0</v>
      </c>
      <c r="BG254" s="151">
        <f t="shared" si="46"/>
        <v>0</v>
      </c>
      <c r="BH254" s="151">
        <f t="shared" si="47"/>
        <v>0</v>
      </c>
      <c r="BI254" s="151">
        <f t="shared" si="48"/>
        <v>0</v>
      </c>
      <c r="BJ254" s="14" t="s">
        <v>147</v>
      </c>
      <c r="BK254" s="151">
        <f t="shared" si="49"/>
        <v>0</v>
      </c>
      <c r="BL254" s="14" t="s">
        <v>200</v>
      </c>
      <c r="BM254" s="150" t="s">
        <v>1915</v>
      </c>
    </row>
    <row r="255" spans="1:65" s="2" customFormat="1" ht="24.2" customHeight="1" x14ac:dyDescent="0.2">
      <c r="A255" s="29"/>
      <c r="B255" s="142"/>
      <c r="C255" s="173" t="s">
        <v>525</v>
      </c>
      <c r="D255" s="173" t="s">
        <v>143</v>
      </c>
      <c r="E255" s="174" t="s">
        <v>522</v>
      </c>
      <c r="F255" s="175" t="s">
        <v>523</v>
      </c>
      <c r="G255" s="176" t="s">
        <v>163</v>
      </c>
      <c r="H255" s="177">
        <v>96</v>
      </c>
      <c r="I255" s="143"/>
      <c r="J255" s="144">
        <f t="shared" si="40"/>
        <v>0</v>
      </c>
      <c r="K255" s="145"/>
      <c r="L255" s="30"/>
      <c r="M255" s="146" t="s">
        <v>1</v>
      </c>
      <c r="N255" s="147" t="s">
        <v>40</v>
      </c>
      <c r="O255" s="55"/>
      <c r="P255" s="148">
        <f t="shared" si="41"/>
        <v>0</v>
      </c>
      <c r="Q255" s="148">
        <v>0</v>
      </c>
      <c r="R255" s="148">
        <f t="shared" si="42"/>
        <v>0</v>
      </c>
      <c r="S255" s="148">
        <v>0</v>
      </c>
      <c r="T255" s="149">
        <f t="shared" si="4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0" t="s">
        <v>200</v>
      </c>
      <c r="AT255" s="150" t="s">
        <v>143</v>
      </c>
      <c r="AU255" s="150" t="s">
        <v>147</v>
      </c>
      <c r="AY255" s="14" t="s">
        <v>140</v>
      </c>
      <c r="BE255" s="151">
        <f t="shared" si="44"/>
        <v>0</v>
      </c>
      <c r="BF255" s="151">
        <f t="shared" si="45"/>
        <v>0</v>
      </c>
      <c r="BG255" s="151">
        <f t="shared" si="46"/>
        <v>0</v>
      </c>
      <c r="BH255" s="151">
        <f t="shared" si="47"/>
        <v>0</v>
      </c>
      <c r="BI255" s="151">
        <f t="shared" si="48"/>
        <v>0</v>
      </c>
      <c r="BJ255" s="14" t="s">
        <v>147</v>
      </c>
      <c r="BK255" s="151">
        <f t="shared" si="49"/>
        <v>0</v>
      </c>
      <c r="BL255" s="14" t="s">
        <v>200</v>
      </c>
      <c r="BM255" s="150" t="s">
        <v>524</v>
      </c>
    </row>
    <row r="256" spans="1:65" s="2" customFormat="1" ht="24.2" customHeight="1" x14ac:dyDescent="0.2">
      <c r="A256" s="29"/>
      <c r="B256" s="142"/>
      <c r="C256" s="178" t="s">
        <v>429</v>
      </c>
      <c r="D256" s="178" t="s">
        <v>268</v>
      </c>
      <c r="E256" s="179" t="s">
        <v>526</v>
      </c>
      <c r="F256" s="180" t="s">
        <v>527</v>
      </c>
      <c r="G256" s="181" t="s">
        <v>163</v>
      </c>
      <c r="H256" s="182">
        <v>18.36</v>
      </c>
      <c r="I256" s="152"/>
      <c r="J256" s="153">
        <f t="shared" si="40"/>
        <v>0</v>
      </c>
      <c r="K256" s="154"/>
      <c r="L256" s="155"/>
      <c r="M256" s="156" t="s">
        <v>1</v>
      </c>
      <c r="N256" s="157" t="s">
        <v>40</v>
      </c>
      <c r="O256" s="55"/>
      <c r="P256" s="148">
        <f t="shared" si="41"/>
        <v>0</v>
      </c>
      <c r="Q256" s="148">
        <v>4.0000000000000003E-5</v>
      </c>
      <c r="R256" s="148">
        <f t="shared" si="42"/>
        <v>7.3440000000000007E-4</v>
      </c>
      <c r="S256" s="148">
        <v>0</v>
      </c>
      <c r="T256" s="149">
        <f t="shared" si="4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0" t="s">
        <v>263</v>
      </c>
      <c r="AT256" s="150" t="s">
        <v>268</v>
      </c>
      <c r="AU256" s="150" t="s">
        <v>147</v>
      </c>
      <c r="AY256" s="14" t="s">
        <v>140</v>
      </c>
      <c r="BE256" s="151">
        <f t="shared" si="44"/>
        <v>0</v>
      </c>
      <c r="BF256" s="151">
        <f t="shared" si="45"/>
        <v>0</v>
      </c>
      <c r="BG256" s="151">
        <f t="shared" si="46"/>
        <v>0</v>
      </c>
      <c r="BH256" s="151">
        <f t="shared" si="47"/>
        <v>0</v>
      </c>
      <c r="BI256" s="151">
        <f t="shared" si="48"/>
        <v>0</v>
      </c>
      <c r="BJ256" s="14" t="s">
        <v>147</v>
      </c>
      <c r="BK256" s="151">
        <f t="shared" si="49"/>
        <v>0</v>
      </c>
      <c r="BL256" s="14" t="s">
        <v>200</v>
      </c>
      <c r="BM256" s="150" t="s">
        <v>528</v>
      </c>
    </row>
    <row r="257" spans="1:65" s="2" customFormat="1" ht="24.2" customHeight="1" x14ac:dyDescent="0.2">
      <c r="A257" s="29"/>
      <c r="B257" s="142"/>
      <c r="C257" s="178" t="s">
        <v>532</v>
      </c>
      <c r="D257" s="178" t="s">
        <v>268</v>
      </c>
      <c r="E257" s="179" t="s">
        <v>529</v>
      </c>
      <c r="F257" s="180" t="s">
        <v>530</v>
      </c>
      <c r="G257" s="181" t="s">
        <v>163</v>
      </c>
      <c r="H257" s="182">
        <v>66.3</v>
      </c>
      <c r="I257" s="152"/>
      <c r="J257" s="153">
        <f t="shared" si="40"/>
        <v>0</v>
      </c>
      <c r="K257" s="154"/>
      <c r="L257" s="155"/>
      <c r="M257" s="156" t="s">
        <v>1</v>
      </c>
      <c r="N257" s="157" t="s">
        <v>40</v>
      </c>
      <c r="O257" s="55"/>
      <c r="P257" s="148">
        <f t="shared" si="41"/>
        <v>0</v>
      </c>
      <c r="Q257" s="148">
        <v>8.0000000000000007E-5</v>
      </c>
      <c r="R257" s="148">
        <f t="shared" si="42"/>
        <v>5.3040000000000006E-3</v>
      </c>
      <c r="S257" s="148">
        <v>0</v>
      </c>
      <c r="T257" s="149">
        <f t="shared" si="4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0" t="s">
        <v>263</v>
      </c>
      <c r="AT257" s="150" t="s">
        <v>268</v>
      </c>
      <c r="AU257" s="150" t="s">
        <v>147</v>
      </c>
      <c r="AY257" s="14" t="s">
        <v>140</v>
      </c>
      <c r="BE257" s="151">
        <f t="shared" si="44"/>
        <v>0</v>
      </c>
      <c r="BF257" s="151">
        <f t="shared" si="45"/>
        <v>0</v>
      </c>
      <c r="BG257" s="151">
        <f t="shared" si="46"/>
        <v>0</v>
      </c>
      <c r="BH257" s="151">
        <f t="shared" si="47"/>
        <v>0</v>
      </c>
      <c r="BI257" s="151">
        <f t="shared" si="48"/>
        <v>0</v>
      </c>
      <c r="BJ257" s="14" t="s">
        <v>147</v>
      </c>
      <c r="BK257" s="151">
        <f t="shared" si="49"/>
        <v>0</v>
      </c>
      <c r="BL257" s="14" t="s">
        <v>200</v>
      </c>
      <c r="BM257" s="150" t="s">
        <v>531</v>
      </c>
    </row>
    <row r="258" spans="1:65" s="2" customFormat="1" ht="24.2" customHeight="1" x14ac:dyDescent="0.2">
      <c r="A258" s="29"/>
      <c r="B258" s="142"/>
      <c r="C258" s="178" t="s">
        <v>536</v>
      </c>
      <c r="D258" s="178" t="s">
        <v>268</v>
      </c>
      <c r="E258" s="179" t="s">
        <v>533</v>
      </c>
      <c r="F258" s="180" t="s">
        <v>534</v>
      </c>
      <c r="G258" s="181" t="s">
        <v>163</v>
      </c>
      <c r="H258" s="182">
        <v>13.26</v>
      </c>
      <c r="I258" s="152"/>
      <c r="J258" s="153">
        <f t="shared" si="40"/>
        <v>0</v>
      </c>
      <c r="K258" s="154"/>
      <c r="L258" s="155"/>
      <c r="M258" s="156" t="s">
        <v>1</v>
      </c>
      <c r="N258" s="157" t="s">
        <v>40</v>
      </c>
      <c r="O258" s="55"/>
      <c r="P258" s="148">
        <f t="shared" si="41"/>
        <v>0</v>
      </c>
      <c r="Q258" s="148">
        <v>1.7000000000000001E-4</v>
      </c>
      <c r="R258" s="148">
        <f t="shared" si="42"/>
        <v>2.2542E-3</v>
      </c>
      <c r="S258" s="148">
        <v>0</v>
      </c>
      <c r="T258" s="149">
        <f t="shared" si="4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0" t="s">
        <v>263</v>
      </c>
      <c r="AT258" s="150" t="s">
        <v>268</v>
      </c>
      <c r="AU258" s="150" t="s">
        <v>147</v>
      </c>
      <c r="AY258" s="14" t="s">
        <v>140</v>
      </c>
      <c r="BE258" s="151">
        <f t="shared" si="44"/>
        <v>0</v>
      </c>
      <c r="BF258" s="151">
        <f t="shared" si="45"/>
        <v>0</v>
      </c>
      <c r="BG258" s="151">
        <f t="shared" si="46"/>
        <v>0</v>
      </c>
      <c r="BH258" s="151">
        <f t="shared" si="47"/>
        <v>0</v>
      </c>
      <c r="BI258" s="151">
        <f t="shared" si="48"/>
        <v>0</v>
      </c>
      <c r="BJ258" s="14" t="s">
        <v>147</v>
      </c>
      <c r="BK258" s="151">
        <f t="shared" si="49"/>
        <v>0</v>
      </c>
      <c r="BL258" s="14" t="s">
        <v>200</v>
      </c>
      <c r="BM258" s="150" t="s">
        <v>535</v>
      </c>
    </row>
    <row r="259" spans="1:65" s="2" customFormat="1" ht="24.2" customHeight="1" x14ac:dyDescent="0.2">
      <c r="A259" s="29"/>
      <c r="B259" s="142"/>
      <c r="C259" s="173" t="s">
        <v>540</v>
      </c>
      <c r="D259" s="173" t="s">
        <v>143</v>
      </c>
      <c r="E259" s="174" t="s">
        <v>537</v>
      </c>
      <c r="F259" s="175" t="s">
        <v>538</v>
      </c>
      <c r="G259" s="176" t="s">
        <v>163</v>
      </c>
      <c r="H259" s="177">
        <v>92</v>
      </c>
      <c r="I259" s="143"/>
      <c r="J259" s="144">
        <f t="shared" si="40"/>
        <v>0</v>
      </c>
      <c r="K259" s="145"/>
      <c r="L259" s="30"/>
      <c r="M259" s="146" t="s">
        <v>1</v>
      </c>
      <c r="N259" s="147" t="s">
        <v>40</v>
      </c>
      <c r="O259" s="55"/>
      <c r="P259" s="148">
        <f t="shared" si="41"/>
        <v>0</v>
      </c>
      <c r="Q259" s="148">
        <v>2.0000000000000002E-5</v>
      </c>
      <c r="R259" s="148">
        <f t="shared" si="42"/>
        <v>1.8400000000000001E-3</v>
      </c>
      <c r="S259" s="148">
        <v>0</v>
      </c>
      <c r="T259" s="149">
        <f t="shared" si="4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0" t="s">
        <v>200</v>
      </c>
      <c r="AT259" s="150" t="s">
        <v>143</v>
      </c>
      <c r="AU259" s="150" t="s">
        <v>147</v>
      </c>
      <c r="AY259" s="14" t="s">
        <v>140</v>
      </c>
      <c r="BE259" s="151">
        <f t="shared" si="44"/>
        <v>0</v>
      </c>
      <c r="BF259" s="151">
        <f t="shared" si="45"/>
        <v>0</v>
      </c>
      <c r="BG259" s="151">
        <f t="shared" si="46"/>
        <v>0</v>
      </c>
      <c r="BH259" s="151">
        <f t="shared" si="47"/>
        <v>0</v>
      </c>
      <c r="BI259" s="151">
        <f t="shared" si="48"/>
        <v>0</v>
      </c>
      <c r="BJ259" s="14" t="s">
        <v>147</v>
      </c>
      <c r="BK259" s="151">
        <f t="shared" si="49"/>
        <v>0</v>
      </c>
      <c r="BL259" s="14" t="s">
        <v>200</v>
      </c>
      <c r="BM259" s="150" t="s">
        <v>539</v>
      </c>
    </row>
    <row r="260" spans="1:65" s="2" customFormat="1" ht="24.2" customHeight="1" x14ac:dyDescent="0.2">
      <c r="A260" s="29"/>
      <c r="B260" s="142"/>
      <c r="C260" s="178" t="s">
        <v>544</v>
      </c>
      <c r="D260" s="178" t="s">
        <v>268</v>
      </c>
      <c r="E260" s="179" t="s">
        <v>541</v>
      </c>
      <c r="F260" s="180" t="s">
        <v>542</v>
      </c>
      <c r="G260" s="181" t="s">
        <v>163</v>
      </c>
      <c r="H260" s="182">
        <v>15.3</v>
      </c>
      <c r="I260" s="152"/>
      <c r="J260" s="153">
        <f t="shared" si="40"/>
        <v>0</v>
      </c>
      <c r="K260" s="154"/>
      <c r="L260" s="155"/>
      <c r="M260" s="156" t="s">
        <v>1</v>
      </c>
      <c r="N260" s="157" t="s">
        <v>40</v>
      </c>
      <c r="O260" s="55"/>
      <c r="P260" s="148">
        <f t="shared" si="41"/>
        <v>0</v>
      </c>
      <c r="Q260" s="148">
        <v>1.0000000000000001E-5</v>
      </c>
      <c r="R260" s="148">
        <f t="shared" si="42"/>
        <v>1.5300000000000003E-4</v>
      </c>
      <c r="S260" s="148">
        <v>0</v>
      </c>
      <c r="T260" s="149">
        <f t="shared" si="4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0" t="s">
        <v>263</v>
      </c>
      <c r="AT260" s="150" t="s">
        <v>268</v>
      </c>
      <c r="AU260" s="150" t="s">
        <v>147</v>
      </c>
      <c r="AY260" s="14" t="s">
        <v>140</v>
      </c>
      <c r="BE260" s="151">
        <f t="shared" si="44"/>
        <v>0</v>
      </c>
      <c r="BF260" s="151">
        <f t="shared" si="45"/>
        <v>0</v>
      </c>
      <c r="BG260" s="151">
        <f t="shared" si="46"/>
        <v>0</v>
      </c>
      <c r="BH260" s="151">
        <f t="shared" si="47"/>
        <v>0</v>
      </c>
      <c r="BI260" s="151">
        <f t="shared" si="48"/>
        <v>0</v>
      </c>
      <c r="BJ260" s="14" t="s">
        <v>147</v>
      </c>
      <c r="BK260" s="151">
        <f t="shared" si="49"/>
        <v>0</v>
      </c>
      <c r="BL260" s="14" t="s">
        <v>200</v>
      </c>
      <c r="BM260" s="150" t="s">
        <v>543</v>
      </c>
    </row>
    <row r="261" spans="1:65" s="2" customFormat="1" ht="24.2" customHeight="1" x14ac:dyDescent="0.2">
      <c r="A261" s="29"/>
      <c r="B261" s="142"/>
      <c r="C261" s="178" t="s">
        <v>548</v>
      </c>
      <c r="D261" s="178" t="s">
        <v>268</v>
      </c>
      <c r="E261" s="179" t="s">
        <v>545</v>
      </c>
      <c r="F261" s="180" t="s">
        <v>546</v>
      </c>
      <c r="G261" s="181" t="s">
        <v>163</v>
      </c>
      <c r="H261" s="182">
        <v>66.3</v>
      </c>
      <c r="I261" s="152"/>
      <c r="J261" s="153">
        <f t="shared" si="40"/>
        <v>0</v>
      </c>
      <c r="K261" s="154"/>
      <c r="L261" s="155"/>
      <c r="M261" s="156" t="s">
        <v>1</v>
      </c>
      <c r="N261" s="157" t="s">
        <v>40</v>
      </c>
      <c r="O261" s="55"/>
      <c r="P261" s="148">
        <f t="shared" si="41"/>
        <v>0</v>
      </c>
      <c r="Q261" s="148">
        <v>4.0000000000000003E-5</v>
      </c>
      <c r="R261" s="148">
        <f t="shared" si="42"/>
        <v>2.6520000000000003E-3</v>
      </c>
      <c r="S261" s="148">
        <v>0</v>
      </c>
      <c r="T261" s="149">
        <f t="shared" si="4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0" t="s">
        <v>263</v>
      </c>
      <c r="AT261" s="150" t="s">
        <v>268</v>
      </c>
      <c r="AU261" s="150" t="s">
        <v>147</v>
      </c>
      <c r="AY261" s="14" t="s">
        <v>140</v>
      </c>
      <c r="BE261" s="151">
        <f t="shared" si="44"/>
        <v>0</v>
      </c>
      <c r="BF261" s="151">
        <f t="shared" si="45"/>
        <v>0</v>
      </c>
      <c r="BG261" s="151">
        <f t="shared" si="46"/>
        <v>0</v>
      </c>
      <c r="BH261" s="151">
        <f t="shared" si="47"/>
        <v>0</v>
      </c>
      <c r="BI261" s="151">
        <f t="shared" si="48"/>
        <v>0</v>
      </c>
      <c r="BJ261" s="14" t="s">
        <v>147</v>
      </c>
      <c r="BK261" s="151">
        <f t="shared" si="49"/>
        <v>0</v>
      </c>
      <c r="BL261" s="14" t="s">
        <v>200</v>
      </c>
      <c r="BM261" s="150" t="s">
        <v>547</v>
      </c>
    </row>
    <row r="262" spans="1:65" s="2" customFormat="1" ht="24.2" customHeight="1" x14ac:dyDescent="0.2">
      <c r="A262" s="29"/>
      <c r="B262" s="142"/>
      <c r="C262" s="178" t="s">
        <v>552</v>
      </c>
      <c r="D262" s="178" t="s">
        <v>268</v>
      </c>
      <c r="E262" s="179" t="s">
        <v>549</v>
      </c>
      <c r="F262" s="180" t="s">
        <v>550</v>
      </c>
      <c r="G262" s="181" t="s">
        <v>163</v>
      </c>
      <c r="H262" s="182">
        <v>12.24</v>
      </c>
      <c r="I262" s="152"/>
      <c r="J262" s="153">
        <f t="shared" si="40"/>
        <v>0</v>
      </c>
      <c r="K262" s="154"/>
      <c r="L262" s="155"/>
      <c r="M262" s="156" t="s">
        <v>1</v>
      </c>
      <c r="N262" s="157" t="s">
        <v>40</v>
      </c>
      <c r="O262" s="55"/>
      <c r="P262" s="148">
        <f t="shared" si="41"/>
        <v>0</v>
      </c>
      <c r="Q262" s="148">
        <v>2.0000000000000002E-5</v>
      </c>
      <c r="R262" s="148">
        <f t="shared" si="42"/>
        <v>2.4480000000000004E-4</v>
      </c>
      <c r="S262" s="148">
        <v>0</v>
      </c>
      <c r="T262" s="149">
        <f t="shared" si="4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0" t="s">
        <v>263</v>
      </c>
      <c r="AT262" s="150" t="s">
        <v>268</v>
      </c>
      <c r="AU262" s="150" t="s">
        <v>147</v>
      </c>
      <c r="AY262" s="14" t="s">
        <v>140</v>
      </c>
      <c r="BE262" s="151">
        <f t="shared" si="44"/>
        <v>0</v>
      </c>
      <c r="BF262" s="151">
        <f t="shared" si="45"/>
        <v>0</v>
      </c>
      <c r="BG262" s="151">
        <f t="shared" si="46"/>
        <v>0</v>
      </c>
      <c r="BH262" s="151">
        <f t="shared" si="47"/>
        <v>0</v>
      </c>
      <c r="BI262" s="151">
        <f t="shared" si="48"/>
        <v>0</v>
      </c>
      <c r="BJ262" s="14" t="s">
        <v>147</v>
      </c>
      <c r="BK262" s="151">
        <f t="shared" si="49"/>
        <v>0</v>
      </c>
      <c r="BL262" s="14" t="s">
        <v>200</v>
      </c>
      <c r="BM262" s="150" t="s">
        <v>551</v>
      </c>
    </row>
    <row r="263" spans="1:65" s="2" customFormat="1" ht="37.9" customHeight="1" x14ac:dyDescent="0.2">
      <c r="A263" s="29"/>
      <c r="B263" s="142"/>
      <c r="C263" s="173" t="s">
        <v>556</v>
      </c>
      <c r="D263" s="173" t="s">
        <v>143</v>
      </c>
      <c r="E263" s="174" t="s">
        <v>553</v>
      </c>
      <c r="F263" s="175" t="s">
        <v>554</v>
      </c>
      <c r="G263" s="176" t="s">
        <v>145</v>
      </c>
      <c r="H263" s="177">
        <v>5</v>
      </c>
      <c r="I263" s="143"/>
      <c r="J263" s="144">
        <f t="shared" si="40"/>
        <v>0</v>
      </c>
      <c r="K263" s="145"/>
      <c r="L263" s="30"/>
      <c r="M263" s="146" t="s">
        <v>1</v>
      </c>
      <c r="N263" s="147" t="s">
        <v>40</v>
      </c>
      <c r="O263" s="55"/>
      <c r="P263" s="148">
        <f t="shared" si="41"/>
        <v>0</v>
      </c>
      <c r="Q263" s="148">
        <v>1E-4</v>
      </c>
      <c r="R263" s="148">
        <f t="shared" si="42"/>
        <v>5.0000000000000001E-4</v>
      </c>
      <c r="S263" s="148">
        <v>0</v>
      </c>
      <c r="T263" s="149">
        <f t="shared" si="4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0" t="s">
        <v>200</v>
      </c>
      <c r="AT263" s="150" t="s">
        <v>143</v>
      </c>
      <c r="AU263" s="150" t="s">
        <v>147</v>
      </c>
      <c r="AY263" s="14" t="s">
        <v>140</v>
      </c>
      <c r="BE263" s="151">
        <f t="shared" si="44"/>
        <v>0</v>
      </c>
      <c r="BF263" s="151">
        <f t="shared" si="45"/>
        <v>0</v>
      </c>
      <c r="BG263" s="151">
        <f t="shared" si="46"/>
        <v>0</v>
      </c>
      <c r="BH263" s="151">
        <f t="shared" si="47"/>
        <v>0</v>
      </c>
      <c r="BI263" s="151">
        <f t="shared" si="48"/>
        <v>0</v>
      </c>
      <c r="BJ263" s="14" t="s">
        <v>147</v>
      </c>
      <c r="BK263" s="151">
        <f t="shared" si="49"/>
        <v>0</v>
      </c>
      <c r="BL263" s="14" t="s">
        <v>200</v>
      </c>
      <c r="BM263" s="150" t="s">
        <v>555</v>
      </c>
    </row>
    <row r="264" spans="1:65" s="2" customFormat="1" ht="24.2" customHeight="1" x14ac:dyDescent="0.2">
      <c r="A264" s="29"/>
      <c r="B264" s="142"/>
      <c r="C264" s="178" t="s">
        <v>560</v>
      </c>
      <c r="D264" s="178" t="s">
        <v>268</v>
      </c>
      <c r="E264" s="179" t="s">
        <v>557</v>
      </c>
      <c r="F264" s="180" t="s">
        <v>558</v>
      </c>
      <c r="G264" s="181" t="s">
        <v>145</v>
      </c>
      <c r="H264" s="182">
        <v>0.25</v>
      </c>
      <c r="I264" s="152"/>
      <c r="J264" s="153">
        <f t="shared" si="40"/>
        <v>0</v>
      </c>
      <c r="K264" s="154"/>
      <c r="L264" s="155"/>
      <c r="M264" s="156" t="s">
        <v>1</v>
      </c>
      <c r="N264" s="157" t="s">
        <v>40</v>
      </c>
      <c r="O264" s="55"/>
      <c r="P264" s="148">
        <f t="shared" si="41"/>
        <v>0</v>
      </c>
      <c r="Q264" s="148">
        <v>4.6999999999999999E-4</v>
      </c>
      <c r="R264" s="148">
        <f t="shared" si="42"/>
        <v>1.175E-4</v>
      </c>
      <c r="S264" s="148">
        <v>0</v>
      </c>
      <c r="T264" s="149">
        <f t="shared" si="4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0" t="s">
        <v>263</v>
      </c>
      <c r="AT264" s="150" t="s">
        <v>268</v>
      </c>
      <c r="AU264" s="150" t="s">
        <v>147</v>
      </c>
      <c r="AY264" s="14" t="s">
        <v>140</v>
      </c>
      <c r="BE264" s="151">
        <f t="shared" si="44"/>
        <v>0</v>
      </c>
      <c r="BF264" s="151">
        <f t="shared" si="45"/>
        <v>0</v>
      </c>
      <c r="BG264" s="151">
        <f t="shared" si="46"/>
        <v>0</v>
      </c>
      <c r="BH264" s="151">
        <f t="shared" si="47"/>
        <v>0</v>
      </c>
      <c r="BI264" s="151">
        <f t="shared" si="48"/>
        <v>0</v>
      </c>
      <c r="BJ264" s="14" t="s">
        <v>147</v>
      </c>
      <c r="BK264" s="151">
        <f t="shared" si="49"/>
        <v>0</v>
      </c>
      <c r="BL264" s="14" t="s">
        <v>200</v>
      </c>
      <c r="BM264" s="150" t="s">
        <v>559</v>
      </c>
    </row>
    <row r="265" spans="1:65" s="2" customFormat="1" ht="53.25" customHeight="1" x14ac:dyDescent="0.2">
      <c r="A265" s="29"/>
      <c r="B265" s="142"/>
      <c r="C265" s="178" t="s">
        <v>564</v>
      </c>
      <c r="D265" s="178" t="s">
        <v>268</v>
      </c>
      <c r="E265" s="179" t="s">
        <v>561</v>
      </c>
      <c r="F265" s="180" t="s">
        <v>562</v>
      </c>
      <c r="G265" s="181" t="s">
        <v>155</v>
      </c>
      <c r="H265" s="182">
        <v>0.81599999999999995</v>
      </c>
      <c r="I265" s="152"/>
      <c r="J265" s="153">
        <f t="shared" si="40"/>
        <v>0</v>
      </c>
      <c r="K265" s="154"/>
      <c r="L265" s="155"/>
      <c r="M265" s="156" t="s">
        <v>1</v>
      </c>
      <c r="N265" s="157" t="s">
        <v>40</v>
      </c>
      <c r="O265" s="55"/>
      <c r="P265" s="148">
        <f t="shared" si="41"/>
        <v>0</v>
      </c>
      <c r="Q265" s="148">
        <v>3.4299999999999999E-3</v>
      </c>
      <c r="R265" s="148">
        <f t="shared" si="42"/>
        <v>2.7988799999999997E-3</v>
      </c>
      <c r="S265" s="148">
        <v>0</v>
      </c>
      <c r="T265" s="149">
        <f t="shared" si="4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0" t="s">
        <v>263</v>
      </c>
      <c r="AT265" s="150" t="s">
        <v>268</v>
      </c>
      <c r="AU265" s="150" t="s">
        <v>147</v>
      </c>
      <c r="AY265" s="14" t="s">
        <v>140</v>
      </c>
      <c r="BE265" s="151">
        <f t="shared" si="44"/>
        <v>0</v>
      </c>
      <c r="BF265" s="151">
        <f t="shared" si="45"/>
        <v>0</v>
      </c>
      <c r="BG265" s="151">
        <f t="shared" si="46"/>
        <v>0</v>
      </c>
      <c r="BH265" s="151">
        <f t="shared" si="47"/>
        <v>0</v>
      </c>
      <c r="BI265" s="151">
        <f t="shared" si="48"/>
        <v>0</v>
      </c>
      <c r="BJ265" s="14" t="s">
        <v>147</v>
      </c>
      <c r="BK265" s="151">
        <f t="shared" si="49"/>
        <v>0</v>
      </c>
      <c r="BL265" s="14" t="s">
        <v>200</v>
      </c>
      <c r="BM265" s="150" t="s">
        <v>563</v>
      </c>
    </row>
    <row r="266" spans="1:65" s="2" customFormat="1" ht="37.9" customHeight="1" x14ac:dyDescent="0.2">
      <c r="A266" s="29"/>
      <c r="B266" s="142"/>
      <c r="C266" s="173" t="s">
        <v>568</v>
      </c>
      <c r="D266" s="173" t="s">
        <v>143</v>
      </c>
      <c r="E266" s="174" t="s">
        <v>565</v>
      </c>
      <c r="F266" s="175" t="s">
        <v>566</v>
      </c>
      <c r="G266" s="176" t="s">
        <v>145</v>
      </c>
      <c r="H266" s="177">
        <v>2</v>
      </c>
      <c r="I266" s="143"/>
      <c r="J266" s="144">
        <f t="shared" si="40"/>
        <v>0</v>
      </c>
      <c r="K266" s="145"/>
      <c r="L266" s="30"/>
      <c r="M266" s="146" t="s">
        <v>1</v>
      </c>
      <c r="N266" s="147" t="s">
        <v>40</v>
      </c>
      <c r="O266" s="55"/>
      <c r="P266" s="148">
        <f t="shared" si="41"/>
        <v>0</v>
      </c>
      <c r="Q266" s="148">
        <v>1E-4</v>
      </c>
      <c r="R266" s="148">
        <f t="shared" si="42"/>
        <v>2.0000000000000001E-4</v>
      </c>
      <c r="S266" s="148">
        <v>0</v>
      </c>
      <c r="T266" s="149">
        <f t="shared" si="4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0" t="s">
        <v>200</v>
      </c>
      <c r="AT266" s="150" t="s">
        <v>143</v>
      </c>
      <c r="AU266" s="150" t="s">
        <v>147</v>
      </c>
      <c r="AY266" s="14" t="s">
        <v>140</v>
      </c>
      <c r="BE266" s="151">
        <f t="shared" si="44"/>
        <v>0</v>
      </c>
      <c r="BF266" s="151">
        <f t="shared" si="45"/>
        <v>0</v>
      </c>
      <c r="BG266" s="151">
        <f t="shared" si="46"/>
        <v>0</v>
      </c>
      <c r="BH266" s="151">
        <f t="shared" si="47"/>
        <v>0</v>
      </c>
      <c r="BI266" s="151">
        <f t="shared" si="48"/>
        <v>0</v>
      </c>
      <c r="BJ266" s="14" t="s">
        <v>147</v>
      </c>
      <c r="BK266" s="151">
        <f t="shared" si="49"/>
        <v>0</v>
      </c>
      <c r="BL266" s="14" t="s">
        <v>200</v>
      </c>
      <c r="BM266" s="150" t="s">
        <v>567</v>
      </c>
    </row>
    <row r="267" spans="1:65" s="2" customFormat="1" ht="37.9" customHeight="1" x14ac:dyDescent="0.2">
      <c r="A267" s="29"/>
      <c r="B267" s="142"/>
      <c r="C267" s="178" t="s">
        <v>572</v>
      </c>
      <c r="D267" s="178" t="s">
        <v>268</v>
      </c>
      <c r="E267" s="179" t="s">
        <v>569</v>
      </c>
      <c r="F267" s="180" t="s">
        <v>570</v>
      </c>
      <c r="G267" s="181" t="s">
        <v>145</v>
      </c>
      <c r="H267" s="182">
        <v>0.8</v>
      </c>
      <c r="I267" s="152"/>
      <c r="J267" s="153">
        <f t="shared" si="40"/>
        <v>0</v>
      </c>
      <c r="K267" s="154"/>
      <c r="L267" s="155"/>
      <c r="M267" s="156" t="s">
        <v>1</v>
      </c>
      <c r="N267" s="157" t="s">
        <v>40</v>
      </c>
      <c r="O267" s="55"/>
      <c r="P267" s="148">
        <f t="shared" si="41"/>
        <v>0</v>
      </c>
      <c r="Q267" s="148">
        <v>4.8999999999999998E-4</v>
      </c>
      <c r="R267" s="148">
        <f t="shared" si="42"/>
        <v>3.9199999999999999E-4</v>
      </c>
      <c r="S267" s="148">
        <v>0</v>
      </c>
      <c r="T267" s="149">
        <f t="shared" si="4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0" t="s">
        <v>263</v>
      </c>
      <c r="AT267" s="150" t="s">
        <v>268</v>
      </c>
      <c r="AU267" s="150" t="s">
        <v>147</v>
      </c>
      <c r="AY267" s="14" t="s">
        <v>140</v>
      </c>
      <c r="BE267" s="151">
        <f t="shared" si="44"/>
        <v>0</v>
      </c>
      <c r="BF267" s="151">
        <f t="shared" si="45"/>
        <v>0</v>
      </c>
      <c r="BG267" s="151">
        <f t="shared" si="46"/>
        <v>0</v>
      </c>
      <c r="BH267" s="151">
        <f t="shared" si="47"/>
        <v>0</v>
      </c>
      <c r="BI267" s="151">
        <f t="shared" si="48"/>
        <v>0</v>
      </c>
      <c r="BJ267" s="14" t="s">
        <v>147</v>
      </c>
      <c r="BK267" s="151">
        <f t="shared" si="49"/>
        <v>0</v>
      </c>
      <c r="BL267" s="14" t="s">
        <v>200</v>
      </c>
      <c r="BM267" s="150" t="s">
        <v>571</v>
      </c>
    </row>
    <row r="268" spans="1:65" s="2" customFormat="1" ht="37.9" customHeight="1" x14ac:dyDescent="0.2">
      <c r="A268" s="29"/>
      <c r="B268" s="142"/>
      <c r="C268" s="178" t="s">
        <v>574</v>
      </c>
      <c r="D268" s="178" t="s">
        <v>268</v>
      </c>
      <c r="E268" s="179" t="s">
        <v>561</v>
      </c>
      <c r="F268" s="180" t="s">
        <v>562</v>
      </c>
      <c r="G268" s="181" t="s">
        <v>155</v>
      </c>
      <c r="H268" s="182">
        <v>1.004</v>
      </c>
      <c r="I268" s="152"/>
      <c r="J268" s="153">
        <f t="shared" si="40"/>
        <v>0</v>
      </c>
      <c r="K268" s="154"/>
      <c r="L268" s="155"/>
      <c r="M268" s="156" t="s">
        <v>1</v>
      </c>
      <c r="N268" s="157" t="s">
        <v>40</v>
      </c>
      <c r="O268" s="55"/>
      <c r="P268" s="148">
        <f t="shared" si="41"/>
        <v>0</v>
      </c>
      <c r="Q268" s="148">
        <v>3.4299999999999999E-3</v>
      </c>
      <c r="R268" s="148">
        <f t="shared" si="42"/>
        <v>3.4437199999999999E-3</v>
      </c>
      <c r="S268" s="148">
        <v>0</v>
      </c>
      <c r="T268" s="149">
        <f t="shared" si="4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0" t="s">
        <v>263</v>
      </c>
      <c r="AT268" s="150" t="s">
        <v>268</v>
      </c>
      <c r="AU268" s="150" t="s">
        <v>147</v>
      </c>
      <c r="AY268" s="14" t="s">
        <v>140</v>
      </c>
      <c r="BE268" s="151">
        <f t="shared" si="44"/>
        <v>0</v>
      </c>
      <c r="BF268" s="151">
        <f t="shared" si="45"/>
        <v>0</v>
      </c>
      <c r="BG268" s="151">
        <f t="shared" si="46"/>
        <v>0</v>
      </c>
      <c r="BH268" s="151">
        <f t="shared" si="47"/>
        <v>0</v>
      </c>
      <c r="BI268" s="151">
        <f t="shared" si="48"/>
        <v>0</v>
      </c>
      <c r="BJ268" s="14" t="s">
        <v>147</v>
      </c>
      <c r="BK268" s="151">
        <f t="shared" si="49"/>
        <v>0</v>
      </c>
      <c r="BL268" s="14" t="s">
        <v>200</v>
      </c>
      <c r="BM268" s="150" t="s">
        <v>573</v>
      </c>
    </row>
    <row r="269" spans="1:65" s="2" customFormat="1" ht="37.9" customHeight="1" x14ac:dyDescent="0.2">
      <c r="A269" s="29"/>
      <c r="B269" s="142"/>
      <c r="C269" s="173" t="s">
        <v>578</v>
      </c>
      <c r="D269" s="173" t="s">
        <v>143</v>
      </c>
      <c r="E269" s="174" t="s">
        <v>575</v>
      </c>
      <c r="F269" s="175" t="s">
        <v>576</v>
      </c>
      <c r="G269" s="176" t="s">
        <v>145</v>
      </c>
      <c r="H269" s="177">
        <v>38</v>
      </c>
      <c r="I269" s="143"/>
      <c r="J269" s="144">
        <f t="shared" si="40"/>
        <v>0</v>
      </c>
      <c r="K269" s="145"/>
      <c r="L269" s="30"/>
      <c r="M269" s="146" t="s">
        <v>1</v>
      </c>
      <c r="N269" s="147" t="s">
        <v>40</v>
      </c>
      <c r="O269" s="55"/>
      <c r="P269" s="148">
        <f t="shared" si="41"/>
        <v>0</v>
      </c>
      <c r="Q269" s="148">
        <v>1E-4</v>
      </c>
      <c r="R269" s="148">
        <f t="shared" si="42"/>
        <v>3.8E-3</v>
      </c>
      <c r="S269" s="148">
        <v>0</v>
      </c>
      <c r="T269" s="149">
        <f t="shared" si="4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0" t="s">
        <v>200</v>
      </c>
      <c r="AT269" s="150" t="s">
        <v>143</v>
      </c>
      <c r="AU269" s="150" t="s">
        <v>147</v>
      </c>
      <c r="AY269" s="14" t="s">
        <v>140</v>
      </c>
      <c r="BE269" s="151">
        <f t="shared" si="44"/>
        <v>0</v>
      </c>
      <c r="BF269" s="151">
        <f t="shared" si="45"/>
        <v>0</v>
      </c>
      <c r="BG269" s="151">
        <f t="shared" si="46"/>
        <v>0</v>
      </c>
      <c r="BH269" s="151">
        <f t="shared" si="47"/>
        <v>0</v>
      </c>
      <c r="BI269" s="151">
        <f t="shared" si="48"/>
        <v>0</v>
      </c>
      <c r="BJ269" s="14" t="s">
        <v>147</v>
      </c>
      <c r="BK269" s="151">
        <f t="shared" si="49"/>
        <v>0</v>
      </c>
      <c r="BL269" s="14" t="s">
        <v>200</v>
      </c>
      <c r="BM269" s="150" t="s">
        <v>577</v>
      </c>
    </row>
    <row r="270" spans="1:65" s="2" customFormat="1" ht="24.2" customHeight="1" x14ac:dyDescent="0.2">
      <c r="A270" s="29"/>
      <c r="B270" s="142"/>
      <c r="C270" s="178" t="s">
        <v>580</v>
      </c>
      <c r="D270" s="178" t="s">
        <v>268</v>
      </c>
      <c r="E270" s="179" t="s">
        <v>557</v>
      </c>
      <c r="F270" s="180" t="s">
        <v>558</v>
      </c>
      <c r="G270" s="181" t="s">
        <v>145</v>
      </c>
      <c r="H270" s="182">
        <v>3.04</v>
      </c>
      <c r="I270" s="152"/>
      <c r="J270" s="153">
        <f t="shared" si="40"/>
        <v>0</v>
      </c>
      <c r="K270" s="154"/>
      <c r="L270" s="155"/>
      <c r="M270" s="156" t="s">
        <v>1</v>
      </c>
      <c r="N270" s="157" t="s">
        <v>40</v>
      </c>
      <c r="O270" s="55"/>
      <c r="P270" s="148">
        <f t="shared" si="41"/>
        <v>0</v>
      </c>
      <c r="Q270" s="148">
        <v>4.6999999999999999E-4</v>
      </c>
      <c r="R270" s="148">
        <f t="shared" si="42"/>
        <v>1.4288E-3</v>
      </c>
      <c r="S270" s="148">
        <v>0</v>
      </c>
      <c r="T270" s="149">
        <f t="shared" si="4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0" t="s">
        <v>263</v>
      </c>
      <c r="AT270" s="150" t="s">
        <v>268</v>
      </c>
      <c r="AU270" s="150" t="s">
        <v>147</v>
      </c>
      <c r="AY270" s="14" t="s">
        <v>140</v>
      </c>
      <c r="BE270" s="151">
        <f t="shared" si="44"/>
        <v>0</v>
      </c>
      <c r="BF270" s="151">
        <f t="shared" si="45"/>
        <v>0</v>
      </c>
      <c r="BG270" s="151">
        <f t="shared" si="46"/>
        <v>0</v>
      </c>
      <c r="BH270" s="151">
        <f t="shared" si="47"/>
        <v>0</v>
      </c>
      <c r="BI270" s="151">
        <f t="shared" si="48"/>
        <v>0</v>
      </c>
      <c r="BJ270" s="14" t="s">
        <v>147</v>
      </c>
      <c r="BK270" s="151">
        <f t="shared" si="49"/>
        <v>0</v>
      </c>
      <c r="BL270" s="14" t="s">
        <v>200</v>
      </c>
      <c r="BM270" s="150" t="s">
        <v>579</v>
      </c>
    </row>
    <row r="271" spans="1:65" s="2" customFormat="1" ht="54.75" customHeight="1" x14ac:dyDescent="0.2">
      <c r="A271" s="29"/>
      <c r="B271" s="142"/>
      <c r="C271" s="178" t="s">
        <v>582</v>
      </c>
      <c r="D271" s="178" t="s">
        <v>268</v>
      </c>
      <c r="E271" s="179" t="s">
        <v>561</v>
      </c>
      <c r="F271" s="180" t="s">
        <v>562</v>
      </c>
      <c r="G271" s="181" t="s">
        <v>155</v>
      </c>
      <c r="H271" s="182">
        <v>12.388</v>
      </c>
      <c r="I271" s="152"/>
      <c r="J271" s="153">
        <f t="shared" si="40"/>
        <v>0</v>
      </c>
      <c r="K271" s="154"/>
      <c r="L271" s="155"/>
      <c r="M271" s="156" t="s">
        <v>1</v>
      </c>
      <c r="N271" s="157" t="s">
        <v>40</v>
      </c>
      <c r="O271" s="55"/>
      <c r="P271" s="148">
        <f t="shared" si="41"/>
        <v>0</v>
      </c>
      <c r="Q271" s="148">
        <v>3.4299999999999999E-3</v>
      </c>
      <c r="R271" s="148">
        <f t="shared" si="42"/>
        <v>4.2490839999999995E-2</v>
      </c>
      <c r="S271" s="148">
        <v>0</v>
      </c>
      <c r="T271" s="149">
        <f t="shared" si="4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0" t="s">
        <v>263</v>
      </c>
      <c r="AT271" s="150" t="s">
        <v>268</v>
      </c>
      <c r="AU271" s="150" t="s">
        <v>147</v>
      </c>
      <c r="AY271" s="14" t="s">
        <v>140</v>
      </c>
      <c r="BE271" s="151">
        <f t="shared" si="44"/>
        <v>0</v>
      </c>
      <c r="BF271" s="151">
        <f t="shared" si="45"/>
        <v>0</v>
      </c>
      <c r="BG271" s="151">
        <f t="shared" si="46"/>
        <v>0</v>
      </c>
      <c r="BH271" s="151">
        <f t="shared" si="47"/>
        <v>0</v>
      </c>
      <c r="BI271" s="151">
        <f t="shared" si="48"/>
        <v>0</v>
      </c>
      <c r="BJ271" s="14" t="s">
        <v>147</v>
      </c>
      <c r="BK271" s="151">
        <f t="shared" si="49"/>
        <v>0</v>
      </c>
      <c r="BL271" s="14" t="s">
        <v>200</v>
      </c>
      <c r="BM271" s="150" t="s">
        <v>581</v>
      </c>
    </row>
    <row r="272" spans="1:65" s="2" customFormat="1" ht="37.9" customHeight="1" x14ac:dyDescent="0.2">
      <c r="A272" s="29"/>
      <c r="B272" s="142"/>
      <c r="C272" s="173" t="s">
        <v>586</v>
      </c>
      <c r="D272" s="173" t="s">
        <v>143</v>
      </c>
      <c r="E272" s="174" t="s">
        <v>583</v>
      </c>
      <c r="F272" s="175" t="s">
        <v>584</v>
      </c>
      <c r="G272" s="176" t="s">
        <v>145</v>
      </c>
      <c r="H272" s="177">
        <v>17</v>
      </c>
      <c r="I272" s="143"/>
      <c r="J272" s="144">
        <f t="shared" si="40"/>
        <v>0</v>
      </c>
      <c r="K272" s="145"/>
      <c r="L272" s="30"/>
      <c r="M272" s="146" t="s">
        <v>1</v>
      </c>
      <c r="N272" s="147" t="s">
        <v>40</v>
      </c>
      <c r="O272" s="55"/>
      <c r="P272" s="148">
        <f t="shared" si="41"/>
        <v>0</v>
      </c>
      <c r="Q272" s="148">
        <v>1E-4</v>
      </c>
      <c r="R272" s="148">
        <f t="shared" si="42"/>
        <v>1.7000000000000001E-3</v>
      </c>
      <c r="S272" s="148">
        <v>0</v>
      </c>
      <c r="T272" s="149">
        <f t="shared" si="4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0" t="s">
        <v>200</v>
      </c>
      <c r="AT272" s="150" t="s">
        <v>143</v>
      </c>
      <c r="AU272" s="150" t="s">
        <v>147</v>
      </c>
      <c r="AY272" s="14" t="s">
        <v>140</v>
      </c>
      <c r="BE272" s="151">
        <f t="shared" si="44"/>
        <v>0</v>
      </c>
      <c r="BF272" s="151">
        <f t="shared" si="45"/>
        <v>0</v>
      </c>
      <c r="BG272" s="151">
        <f t="shared" si="46"/>
        <v>0</v>
      </c>
      <c r="BH272" s="151">
        <f t="shared" si="47"/>
        <v>0</v>
      </c>
      <c r="BI272" s="151">
        <f t="shared" si="48"/>
        <v>0</v>
      </c>
      <c r="BJ272" s="14" t="s">
        <v>147</v>
      </c>
      <c r="BK272" s="151">
        <f t="shared" si="49"/>
        <v>0</v>
      </c>
      <c r="BL272" s="14" t="s">
        <v>200</v>
      </c>
      <c r="BM272" s="150" t="s">
        <v>585</v>
      </c>
    </row>
    <row r="273" spans="1:65" s="2" customFormat="1" ht="37.9" customHeight="1" x14ac:dyDescent="0.2">
      <c r="A273" s="29"/>
      <c r="B273" s="142"/>
      <c r="C273" s="178" t="s">
        <v>588</v>
      </c>
      <c r="D273" s="178" t="s">
        <v>268</v>
      </c>
      <c r="E273" s="179" t="s">
        <v>569</v>
      </c>
      <c r="F273" s="180" t="s">
        <v>570</v>
      </c>
      <c r="G273" s="181" t="s">
        <v>145</v>
      </c>
      <c r="H273" s="182">
        <v>13.6</v>
      </c>
      <c r="I273" s="152"/>
      <c r="J273" s="153">
        <f t="shared" si="40"/>
        <v>0</v>
      </c>
      <c r="K273" s="154"/>
      <c r="L273" s="155"/>
      <c r="M273" s="156" t="s">
        <v>1</v>
      </c>
      <c r="N273" s="157" t="s">
        <v>40</v>
      </c>
      <c r="O273" s="55"/>
      <c r="P273" s="148">
        <f t="shared" si="41"/>
        <v>0</v>
      </c>
      <c r="Q273" s="148">
        <v>4.8999999999999998E-4</v>
      </c>
      <c r="R273" s="148">
        <f t="shared" si="42"/>
        <v>6.6639999999999998E-3</v>
      </c>
      <c r="S273" s="148">
        <v>0</v>
      </c>
      <c r="T273" s="149">
        <f t="shared" si="4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0" t="s">
        <v>263</v>
      </c>
      <c r="AT273" s="150" t="s">
        <v>268</v>
      </c>
      <c r="AU273" s="150" t="s">
        <v>147</v>
      </c>
      <c r="AY273" s="14" t="s">
        <v>140</v>
      </c>
      <c r="BE273" s="151">
        <f t="shared" si="44"/>
        <v>0</v>
      </c>
      <c r="BF273" s="151">
        <f t="shared" si="45"/>
        <v>0</v>
      </c>
      <c r="BG273" s="151">
        <f t="shared" si="46"/>
        <v>0</v>
      </c>
      <c r="BH273" s="151">
        <f t="shared" si="47"/>
        <v>0</v>
      </c>
      <c r="BI273" s="151">
        <f t="shared" si="48"/>
        <v>0</v>
      </c>
      <c r="BJ273" s="14" t="s">
        <v>147</v>
      </c>
      <c r="BK273" s="151">
        <f t="shared" si="49"/>
        <v>0</v>
      </c>
      <c r="BL273" s="14" t="s">
        <v>200</v>
      </c>
      <c r="BM273" s="150" t="s">
        <v>587</v>
      </c>
    </row>
    <row r="274" spans="1:65" s="2" customFormat="1" ht="52.5" customHeight="1" x14ac:dyDescent="0.2">
      <c r="A274" s="29"/>
      <c r="B274" s="142"/>
      <c r="C274" s="178" t="s">
        <v>590</v>
      </c>
      <c r="D274" s="178" t="s">
        <v>268</v>
      </c>
      <c r="E274" s="179" t="s">
        <v>561</v>
      </c>
      <c r="F274" s="180" t="s">
        <v>562</v>
      </c>
      <c r="G274" s="181" t="s">
        <v>155</v>
      </c>
      <c r="H274" s="182">
        <v>17.34</v>
      </c>
      <c r="I274" s="152"/>
      <c r="J274" s="153">
        <f t="shared" si="40"/>
        <v>0</v>
      </c>
      <c r="K274" s="154"/>
      <c r="L274" s="155"/>
      <c r="M274" s="156" t="s">
        <v>1</v>
      </c>
      <c r="N274" s="157" t="s">
        <v>40</v>
      </c>
      <c r="O274" s="55"/>
      <c r="P274" s="148">
        <f t="shared" si="41"/>
        <v>0</v>
      </c>
      <c r="Q274" s="148">
        <v>3.4299999999999999E-3</v>
      </c>
      <c r="R274" s="148">
        <f t="shared" si="42"/>
        <v>5.94762E-2</v>
      </c>
      <c r="S274" s="148">
        <v>0</v>
      </c>
      <c r="T274" s="149">
        <f t="shared" si="4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0" t="s">
        <v>263</v>
      </c>
      <c r="AT274" s="150" t="s">
        <v>268</v>
      </c>
      <c r="AU274" s="150" t="s">
        <v>147</v>
      </c>
      <c r="AY274" s="14" t="s">
        <v>140</v>
      </c>
      <c r="BE274" s="151">
        <f t="shared" si="44"/>
        <v>0</v>
      </c>
      <c r="BF274" s="151">
        <f t="shared" si="45"/>
        <v>0</v>
      </c>
      <c r="BG274" s="151">
        <f t="shared" si="46"/>
        <v>0</v>
      </c>
      <c r="BH274" s="151">
        <f t="shared" si="47"/>
        <v>0</v>
      </c>
      <c r="BI274" s="151">
        <f t="shared" si="48"/>
        <v>0</v>
      </c>
      <c r="BJ274" s="14" t="s">
        <v>147</v>
      </c>
      <c r="BK274" s="151">
        <f t="shared" si="49"/>
        <v>0</v>
      </c>
      <c r="BL274" s="14" t="s">
        <v>200</v>
      </c>
      <c r="BM274" s="150" t="s">
        <v>589</v>
      </c>
    </row>
    <row r="275" spans="1:65" s="2" customFormat="1" ht="24.2" customHeight="1" x14ac:dyDescent="0.2">
      <c r="A275" s="29"/>
      <c r="B275" s="142"/>
      <c r="C275" s="173" t="s">
        <v>596</v>
      </c>
      <c r="D275" s="173" t="s">
        <v>143</v>
      </c>
      <c r="E275" s="174" t="s">
        <v>591</v>
      </c>
      <c r="F275" s="175" t="s">
        <v>592</v>
      </c>
      <c r="G275" s="176" t="s">
        <v>462</v>
      </c>
      <c r="H275" s="158"/>
      <c r="I275" s="143"/>
      <c r="J275" s="144">
        <f t="shared" si="40"/>
        <v>0</v>
      </c>
      <c r="K275" s="145"/>
      <c r="L275" s="30"/>
      <c r="M275" s="146" t="s">
        <v>1</v>
      </c>
      <c r="N275" s="147" t="s">
        <v>40</v>
      </c>
      <c r="O275" s="55"/>
      <c r="P275" s="148">
        <f t="shared" si="41"/>
        <v>0</v>
      </c>
      <c r="Q275" s="148">
        <v>0</v>
      </c>
      <c r="R275" s="148">
        <f t="shared" si="42"/>
        <v>0</v>
      </c>
      <c r="S275" s="148">
        <v>0</v>
      </c>
      <c r="T275" s="149">
        <f t="shared" si="4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0" t="s">
        <v>200</v>
      </c>
      <c r="AT275" s="150" t="s">
        <v>143</v>
      </c>
      <c r="AU275" s="150" t="s">
        <v>147</v>
      </c>
      <c r="AY275" s="14" t="s">
        <v>140</v>
      </c>
      <c r="BE275" s="151">
        <f t="shared" si="44"/>
        <v>0</v>
      </c>
      <c r="BF275" s="151">
        <f t="shared" si="45"/>
        <v>0</v>
      </c>
      <c r="BG275" s="151">
        <f t="shared" si="46"/>
        <v>0</v>
      </c>
      <c r="BH275" s="151">
        <f t="shared" si="47"/>
        <v>0</v>
      </c>
      <c r="BI275" s="151">
        <f t="shared" si="48"/>
        <v>0</v>
      </c>
      <c r="BJ275" s="14" t="s">
        <v>147</v>
      </c>
      <c r="BK275" s="151">
        <f t="shared" si="49"/>
        <v>0</v>
      </c>
      <c r="BL275" s="14" t="s">
        <v>200</v>
      </c>
      <c r="BM275" s="150" t="s">
        <v>593</v>
      </c>
    </row>
    <row r="276" spans="1:65" s="12" customFormat="1" ht="22.9" customHeight="1" x14ac:dyDescent="0.2">
      <c r="B276" s="130"/>
      <c r="D276" s="131" t="s">
        <v>73</v>
      </c>
      <c r="E276" s="140" t="s">
        <v>594</v>
      </c>
      <c r="F276" s="140" t="s">
        <v>595</v>
      </c>
      <c r="I276" s="133"/>
      <c r="J276" s="141">
        <f>BK276</f>
        <v>0</v>
      </c>
      <c r="L276" s="130"/>
      <c r="M276" s="134"/>
      <c r="N276" s="135"/>
      <c r="O276" s="135"/>
      <c r="P276" s="136">
        <f>SUM(P277:P297)</f>
        <v>0</v>
      </c>
      <c r="Q276" s="135"/>
      <c r="R276" s="136">
        <f>SUM(R277:R297)</f>
        <v>0.13042000000000001</v>
      </c>
      <c r="S276" s="135"/>
      <c r="T276" s="137">
        <f>SUM(T277:T297)</f>
        <v>4.7039999999999992E-2</v>
      </c>
      <c r="AR276" s="131" t="s">
        <v>147</v>
      </c>
      <c r="AT276" s="138" t="s">
        <v>73</v>
      </c>
      <c r="AU276" s="138" t="s">
        <v>80</v>
      </c>
      <c r="AY276" s="131" t="s">
        <v>140</v>
      </c>
      <c r="BK276" s="139">
        <f>SUM(BK277:BK297)</f>
        <v>0</v>
      </c>
    </row>
    <row r="277" spans="1:65" s="2" customFormat="1" ht="24.2" customHeight="1" x14ac:dyDescent="0.2">
      <c r="A277" s="29"/>
      <c r="B277" s="142"/>
      <c r="C277" s="173" t="s">
        <v>600</v>
      </c>
      <c r="D277" s="173" t="s">
        <v>143</v>
      </c>
      <c r="E277" s="174" t="s">
        <v>597</v>
      </c>
      <c r="F277" s="175" t="s">
        <v>598</v>
      </c>
      <c r="G277" s="176" t="s">
        <v>145</v>
      </c>
      <c r="H277" s="177">
        <v>12</v>
      </c>
      <c r="I277" s="143"/>
      <c r="J277" s="144">
        <f t="shared" ref="J277:J297" si="50">ROUND(I277*H277,2)</f>
        <v>0</v>
      </c>
      <c r="K277" s="145"/>
      <c r="L277" s="30"/>
      <c r="M277" s="146" t="s">
        <v>1</v>
      </c>
      <c r="N277" s="147" t="s">
        <v>40</v>
      </c>
      <c r="O277" s="55"/>
      <c r="P277" s="148">
        <f t="shared" ref="P277:P297" si="51">O277*H277</f>
        <v>0</v>
      </c>
      <c r="Q277" s="148">
        <v>4.7200000000000002E-3</v>
      </c>
      <c r="R277" s="148">
        <f t="shared" ref="R277:R297" si="52">Q277*H277</f>
        <v>5.6640000000000003E-2</v>
      </c>
      <c r="S277" s="148">
        <v>0</v>
      </c>
      <c r="T277" s="149">
        <f t="shared" ref="T277:T297" si="53"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0" t="s">
        <v>200</v>
      </c>
      <c r="AT277" s="150" t="s">
        <v>143</v>
      </c>
      <c r="AU277" s="150" t="s">
        <v>147</v>
      </c>
      <c r="AY277" s="14" t="s">
        <v>140</v>
      </c>
      <c r="BE277" s="151">
        <f t="shared" ref="BE277:BE297" si="54">IF(N277="základná",J277,0)</f>
        <v>0</v>
      </c>
      <c r="BF277" s="151">
        <f t="shared" ref="BF277:BF297" si="55">IF(N277="znížená",J277,0)</f>
        <v>0</v>
      </c>
      <c r="BG277" s="151">
        <f t="shared" ref="BG277:BG297" si="56">IF(N277="zákl. prenesená",J277,0)</f>
        <v>0</v>
      </c>
      <c r="BH277" s="151">
        <f t="shared" ref="BH277:BH297" si="57">IF(N277="zníž. prenesená",J277,0)</f>
        <v>0</v>
      </c>
      <c r="BI277" s="151">
        <f t="shared" ref="BI277:BI297" si="58">IF(N277="nulová",J277,0)</f>
        <v>0</v>
      </c>
      <c r="BJ277" s="14" t="s">
        <v>147</v>
      </c>
      <c r="BK277" s="151">
        <f t="shared" ref="BK277:BK297" si="59">ROUND(I277*H277,2)</f>
        <v>0</v>
      </c>
      <c r="BL277" s="14" t="s">
        <v>200</v>
      </c>
      <c r="BM277" s="150" t="s">
        <v>599</v>
      </c>
    </row>
    <row r="278" spans="1:65" s="2" customFormat="1" ht="24.2" customHeight="1" x14ac:dyDescent="0.2">
      <c r="A278" s="29"/>
      <c r="B278" s="142"/>
      <c r="C278" s="173" t="s">
        <v>604</v>
      </c>
      <c r="D278" s="173" t="s">
        <v>143</v>
      </c>
      <c r="E278" s="174" t="s">
        <v>601</v>
      </c>
      <c r="F278" s="175" t="s">
        <v>602</v>
      </c>
      <c r="G278" s="176" t="s">
        <v>163</v>
      </c>
      <c r="H278" s="177">
        <v>22.4</v>
      </c>
      <c r="I278" s="143"/>
      <c r="J278" s="144">
        <f t="shared" si="50"/>
        <v>0</v>
      </c>
      <c r="K278" s="145"/>
      <c r="L278" s="30"/>
      <c r="M278" s="146" t="s">
        <v>1</v>
      </c>
      <c r="N278" s="147" t="s">
        <v>40</v>
      </c>
      <c r="O278" s="55"/>
      <c r="P278" s="148">
        <f t="shared" si="51"/>
        <v>0</v>
      </c>
      <c r="Q278" s="148">
        <v>0</v>
      </c>
      <c r="R278" s="148">
        <f t="shared" si="52"/>
        <v>0</v>
      </c>
      <c r="S278" s="148">
        <v>2.0999999999999999E-3</v>
      </c>
      <c r="T278" s="149">
        <f t="shared" si="53"/>
        <v>4.7039999999999992E-2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0" t="s">
        <v>200</v>
      </c>
      <c r="AT278" s="150" t="s">
        <v>143</v>
      </c>
      <c r="AU278" s="150" t="s">
        <v>147</v>
      </c>
      <c r="AY278" s="14" t="s">
        <v>140</v>
      </c>
      <c r="BE278" s="151">
        <f t="shared" si="54"/>
        <v>0</v>
      </c>
      <c r="BF278" s="151">
        <f t="shared" si="55"/>
        <v>0</v>
      </c>
      <c r="BG278" s="151">
        <f t="shared" si="56"/>
        <v>0</v>
      </c>
      <c r="BH278" s="151">
        <f t="shared" si="57"/>
        <v>0</v>
      </c>
      <c r="BI278" s="151">
        <f t="shared" si="58"/>
        <v>0</v>
      </c>
      <c r="BJ278" s="14" t="s">
        <v>147</v>
      </c>
      <c r="BK278" s="151">
        <f t="shared" si="59"/>
        <v>0</v>
      </c>
      <c r="BL278" s="14" t="s">
        <v>200</v>
      </c>
      <c r="BM278" s="150" t="s">
        <v>603</v>
      </c>
    </row>
    <row r="279" spans="1:65" s="2" customFormat="1" ht="26.25" customHeight="1" x14ac:dyDescent="0.2">
      <c r="A279" s="29"/>
      <c r="B279" s="142"/>
      <c r="C279" s="173" t="s">
        <v>608</v>
      </c>
      <c r="D279" s="173" t="s">
        <v>143</v>
      </c>
      <c r="E279" s="174" t="s">
        <v>605</v>
      </c>
      <c r="F279" s="175" t="s">
        <v>606</v>
      </c>
      <c r="G279" s="176" t="s">
        <v>163</v>
      </c>
      <c r="H279" s="177">
        <v>40</v>
      </c>
      <c r="I279" s="143"/>
      <c r="J279" s="144">
        <f t="shared" si="50"/>
        <v>0</v>
      </c>
      <c r="K279" s="145"/>
      <c r="L279" s="30"/>
      <c r="M279" s="146" t="s">
        <v>1</v>
      </c>
      <c r="N279" s="147" t="s">
        <v>40</v>
      </c>
      <c r="O279" s="55"/>
      <c r="P279" s="148">
        <f t="shared" si="51"/>
        <v>0</v>
      </c>
      <c r="Q279" s="148">
        <v>2.0000000000000001E-4</v>
      </c>
      <c r="R279" s="148">
        <f t="shared" si="52"/>
        <v>8.0000000000000002E-3</v>
      </c>
      <c r="S279" s="148">
        <v>0</v>
      </c>
      <c r="T279" s="149">
        <f t="shared" si="5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0" t="s">
        <v>200</v>
      </c>
      <c r="AT279" s="150" t="s">
        <v>143</v>
      </c>
      <c r="AU279" s="150" t="s">
        <v>147</v>
      </c>
      <c r="AY279" s="14" t="s">
        <v>140</v>
      </c>
      <c r="BE279" s="151">
        <f t="shared" si="54"/>
        <v>0</v>
      </c>
      <c r="BF279" s="151">
        <f t="shared" si="55"/>
        <v>0</v>
      </c>
      <c r="BG279" s="151">
        <f t="shared" si="56"/>
        <v>0</v>
      </c>
      <c r="BH279" s="151">
        <f t="shared" si="57"/>
        <v>0</v>
      </c>
      <c r="BI279" s="151">
        <f t="shared" si="58"/>
        <v>0</v>
      </c>
      <c r="BJ279" s="14" t="s">
        <v>147</v>
      </c>
      <c r="BK279" s="151">
        <f t="shared" si="59"/>
        <v>0</v>
      </c>
      <c r="BL279" s="14" t="s">
        <v>200</v>
      </c>
      <c r="BM279" s="150" t="s">
        <v>607</v>
      </c>
    </row>
    <row r="280" spans="1:65" s="2" customFormat="1" ht="24.2" customHeight="1" x14ac:dyDescent="0.2">
      <c r="A280" s="29"/>
      <c r="B280" s="142"/>
      <c r="C280" s="178" t="s">
        <v>612</v>
      </c>
      <c r="D280" s="178" t="s">
        <v>268</v>
      </c>
      <c r="E280" s="179" t="s">
        <v>609</v>
      </c>
      <c r="F280" s="180" t="s">
        <v>610</v>
      </c>
      <c r="G280" s="181" t="s">
        <v>145</v>
      </c>
      <c r="H280" s="182">
        <v>40</v>
      </c>
      <c r="I280" s="152"/>
      <c r="J280" s="153">
        <f t="shared" si="50"/>
        <v>0</v>
      </c>
      <c r="K280" s="154"/>
      <c r="L280" s="155"/>
      <c r="M280" s="156" t="s">
        <v>1</v>
      </c>
      <c r="N280" s="157" t="s">
        <v>40</v>
      </c>
      <c r="O280" s="55"/>
      <c r="P280" s="148">
        <f t="shared" si="51"/>
        <v>0</v>
      </c>
      <c r="Q280" s="148">
        <v>3.1E-4</v>
      </c>
      <c r="R280" s="148">
        <f t="shared" si="52"/>
        <v>1.24E-2</v>
      </c>
      <c r="S280" s="148">
        <v>0</v>
      </c>
      <c r="T280" s="149">
        <f t="shared" si="5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0" t="s">
        <v>263</v>
      </c>
      <c r="AT280" s="150" t="s">
        <v>268</v>
      </c>
      <c r="AU280" s="150" t="s">
        <v>147</v>
      </c>
      <c r="AY280" s="14" t="s">
        <v>140</v>
      </c>
      <c r="BE280" s="151">
        <f t="shared" si="54"/>
        <v>0</v>
      </c>
      <c r="BF280" s="151">
        <f t="shared" si="55"/>
        <v>0</v>
      </c>
      <c r="BG280" s="151">
        <f t="shared" si="56"/>
        <v>0</v>
      </c>
      <c r="BH280" s="151">
        <f t="shared" si="57"/>
        <v>0</v>
      </c>
      <c r="BI280" s="151">
        <f t="shared" si="58"/>
        <v>0</v>
      </c>
      <c r="BJ280" s="14" t="s">
        <v>147</v>
      </c>
      <c r="BK280" s="151">
        <f t="shared" si="59"/>
        <v>0</v>
      </c>
      <c r="BL280" s="14" t="s">
        <v>200</v>
      </c>
      <c r="BM280" s="150" t="s">
        <v>611</v>
      </c>
    </row>
    <row r="281" spans="1:65" s="2" customFormat="1" ht="25.5" customHeight="1" x14ac:dyDescent="0.2">
      <c r="A281" s="29"/>
      <c r="B281" s="142"/>
      <c r="C281" s="173" t="s">
        <v>616</v>
      </c>
      <c r="D281" s="173" t="s">
        <v>143</v>
      </c>
      <c r="E281" s="174" t="s">
        <v>613</v>
      </c>
      <c r="F281" s="175" t="s">
        <v>614</v>
      </c>
      <c r="G281" s="176" t="s">
        <v>163</v>
      </c>
      <c r="H281" s="177">
        <v>15</v>
      </c>
      <c r="I281" s="143"/>
      <c r="J281" s="144">
        <f t="shared" si="50"/>
        <v>0</v>
      </c>
      <c r="K281" s="145"/>
      <c r="L281" s="30"/>
      <c r="M281" s="146" t="s">
        <v>1</v>
      </c>
      <c r="N281" s="147" t="s">
        <v>40</v>
      </c>
      <c r="O281" s="55"/>
      <c r="P281" s="148">
        <f t="shared" si="51"/>
        <v>0</v>
      </c>
      <c r="Q281" s="148">
        <v>2.7999999999999998E-4</v>
      </c>
      <c r="R281" s="148">
        <f t="shared" si="52"/>
        <v>4.1999999999999997E-3</v>
      </c>
      <c r="S281" s="148">
        <v>0</v>
      </c>
      <c r="T281" s="149">
        <f t="shared" si="5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50" t="s">
        <v>200</v>
      </c>
      <c r="AT281" s="150" t="s">
        <v>143</v>
      </c>
      <c r="AU281" s="150" t="s">
        <v>147</v>
      </c>
      <c r="AY281" s="14" t="s">
        <v>140</v>
      </c>
      <c r="BE281" s="151">
        <f t="shared" si="54"/>
        <v>0</v>
      </c>
      <c r="BF281" s="151">
        <f t="shared" si="55"/>
        <v>0</v>
      </c>
      <c r="BG281" s="151">
        <f t="shared" si="56"/>
        <v>0</v>
      </c>
      <c r="BH281" s="151">
        <f t="shared" si="57"/>
        <v>0</v>
      </c>
      <c r="BI281" s="151">
        <f t="shared" si="58"/>
        <v>0</v>
      </c>
      <c r="BJ281" s="14" t="s">
        <v>147</v>
      </c>
      <c r="BK281" s="151">
        <f t="shared" si="59"/>
        <v>0</v>
      </c>
      <c r="BL281" s="14" t="s">
        <v>200</v>
      </c>
      <c r="BM281" s="150" t="s">
        <v>615</v>
      </c>
    </row>
    <row r="282" spans="1:65" s="2" customFormat="1" ht="24.2" customHeight="1" x14ac:dyDescent="0.2">
      <c r="A282" s="29"/>
      <c r="B282" s="142"/>
      <c r="C282" s="178" t="s">
        <v>620</v>
      </c>
      <c r="D282" s="178" t="s">
        <v>268</v>
      </c>
      <c r="E282" s="179" t="s">
        <v>617</v>
      </c>
      <c r="F282" s="180" t="s">
        <v>618</v>
      </c>
      <c r="G282" s="181" t="s">
        <v>145</v>
      </c>
      <c r="H282" s="182">
        <v>15</v>
      </c>
      <c r="I282" s="152"/>
      <c r="J282" s="153">
        <f t="shared" si="50"/>
        <v>0</v>
      </c>
      <c r="K282" s="154"/>
      <c r="L282" s="155"/>
      <c r="M282" s="156" t="s">
        <v>1</v>
      </c>
      <c r="N282" s="157" t="s">
        <v>40</v>
      </c>
      <c r="O282" s="55"/>
      <c r="P282" s="148">
        <f t="shared" si="51"/>
        <v>0</v>
      </c>
      <c r="Q282" s="148">
        <v>4.8999999999999998E-4</v>
      </c>
      <c r="R282" s="148">
        <f t="shared" si="52"/>
        <v>7.3499999999999998E-3</v>
      </c>
      <c r="S282" s="148">
        <v>0</v>
      </c>
      <c r="T282" s="149">
        <f t="shared" si="5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50" t="s">
        <v>263</v>
      </c>
      <c r="AT282" s="150" t="s">
        <v>268</v>
      </c>
      <c r="AU282" s="150" t="s">
        <v>147</v>
      </c>
      <c r="AY282" s="14" t="s">
        <v>140</v>
      </c>
      <c r="BE282" s="151">
        <f t="shared" si="54"/>
        <v>0</v>
      </c>
      <c r="BF282" s="151">
        <f t="shared" si="55"/>
        <v>0</v>
      </c>
      <c r="BG282" s="151">
        <f t="shared" si="56"/>
        <v>0</v>
      </c>
      <c r="BH282" s="151">
        <f t="shared" si="57"/>
        <v>0</v>
      </c>
      <c r="BI282" s="151">
        <f t="shared" si="58"/>
        <v>0</v>
      </c>
      <c r="BJ282" s="14" t="s">
        <v>147</v>
      </c>
      <c r="BK282" s="151">
        <f t="shared" si="59"/>
        <v>0</v>
      </c>
      <c r="BL282" s="14" t="s">
        <v>200</v>
      </c>
      <c r="BM282" s="150" t="s">
        <v>619</v>
      </c>
    </row>
    <row r="283" spans="1:65" s="2" customFormat="1" ht="25.5" customHeight="1" x14ac:dyDescent="0.2">
      <c r="A283" s="29"/>
      <c r="B283" s="142"/>
      <c r="C283" s="173" t="s">
        <v>624</v>
      </c>
      <c r="D283" s="173" t="s">
        <v>143</v>
      </c>
      <c r="E283" s="174" t="s">
        <v>621</v>
      </c>
      <c r="F283" s="175" t="s">
        <v>622</v>
      </c>
      <c r="G283" s="176" t="s">
        <v>163</v>
      </c>
      <c r="H283" s="177">
        <v>15</v>
      </c>
      <c r="I283" s="143"/>
      <c r="J283" s="144">
        <f t="shared" si="50"/>
        <v>0</v>
      </c>
      <c r="K283" s="145"/>
      <c r="L283" s="30"/>
      <c r="M283" s="146" t="s">
        <v>1</v>
      </c>
      <c r="N283" s="147" t="s">
        <v>40</v>
      </c>
      <c r="O283" s="55"/>
      <c r="P283" s="148">
        <f t="shared" si="51"/>
        <v>0</v>
      </c>
      <c r="Q283" s="148">
        <v>1.9000000000000001E-4</v>
      </c>
      <c r="R283" s="148">
        <f t="shared" si="52"/>
        <v>2.8500000000000001E-3</v>
      </c>
      <c r="S283" s="148">
        <v>0</v>
      </c>
      <c r="T283" s="149">
        <f t="shared" si="5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0" t="s">
        <v>200</v>
      </c>
      <c r="AT283" s="150" t="s">
        <v>143</v>
      </c>
      <c r="AU283" s="150" t="s">
        <v>147</v>
      </c>
      <c r="AY283" s="14" t="s">
        <v>140</v>
      </c>
      <c r="BE283" s="151">
        <f t="shared" si="54"/>
        <v>0</v>
      </c>
      <c r="BF283" s="151">
        <f t="shared" si="55"/>
        <v>0</v>
      </c>
      <c r="BG283" s="151">
        <f t="shared" si="56"/>
        <v>0</v>
      </c>
      <c r="BH283" s="151">
        <f t="shared" si="57"/>
        <v>0</v>
      </c>
      <c r="BI283" s="151">
        <f t="shared" si="58"/>
        <v>0</v>
      </c>
      <c r="BJ283" s="14" t="s">
        <v>147</v>
      </c>
      <c r="BK283" s="151">
        <f t="shared" si="59"/>
        <v>0</v>
      </c>
      <c r="BL283" s="14" t="s">
        <v>200</v>
      </c>
      <c r="BM283" s="150" t="s">
        <v>623</v>
      </c>
    </row>
    <row r="284" spans="1:65" s="2" customFormat="1" ht="24.2" customHeight="1" x14ac:dyDescent="0.2">
      <c r="A284" s="29"/>
      <c r="B284" s="142"/>
      <c r="C284" s="178" t="s">
        <v>628</v>
      </c>
      <c r="D284" s="178" t="s">
        <v>268</v>
      </c>
      <c r="E284" s="179" t="s">
        <v>625</v>
      </c>
      <c r="F284" s="180" t="s">
        <v>626</v>
      </c>
      <c r="G284" s="181" t="s">
        <v>145</v>
      </c>
      <c r="H284" s="182">
        <v>15</v>
      </c>
      <c r="I284" s="152"/>
      <c r="J284" s="153">
        <f t="shared" si="50"/>
        <v>0</v>
      </c>
      <c r="K284" s="154"/>
      <c r="L284" s="155"/>
      <c r="M284" s="156" t="s">
        <v>1</v>
      </c>
      <c r="N284" s="157" t="s">
        <v>40</v>
      </c>
      <c r="O284" s="55"/>
      <c r="P284" s="148">
        <f t="shared" si="51"/>
        <v>0</v>
      </c>
      <c r="Q284" s="148">
        <v>1.0300000000000001E-3</v>
      </c>
      <c r="R284" s="148">
        <f t="shared" si="52"/>
        <v>1.5450000000000002E-2</v>
      </c>
      <c r="S284" s="148">
        <v>0</v>
      </c>
      <c r="T284" s="149">
        <f t="shared" si="5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0" t="s">
        <v>263</v>
      </c>
      <c r="AT284" s="150" t="s">
        <v>268</v>
      </c>
      <c r="AU284" s="150" t="s">
        <v>147</v>
      </c>
      <c r="AY284" s="14" t="s">
        <v>140</v>
      </c>
      <c r="BE284" s="151">
        <f t="shared" si="54"/>
        <v>0</v>
      </c>
      <c r="BF284" s="151">
        <f t="shared" si="55"/>
        <v>0</v>
      </c>
      <c r="BG284" s="151">
        <f t="shared" si="56"/>
        <v>0</v>
      </c>
      <c r="BH284" s="151">
        <f t="shared" si="57"/>
        <v>0</v>
      </c>
      <c r="BI284" s="151">
        <f t="shared" si="58"/>
        <v>0</v>
      </c>
      <c r="BJ284" s="14" t="s">
        <v>147</v>
      </c>
      <c r="BK284" s="151">
        <f t="shared" si="59"/>
        <v>0</v>
      </c>
      <c r="BL284" s="14" t="s">
        <v>200</v>
      </c>
      <c r="BM284" s="150" t="s">
        <v>627</v>
      </c>
    </row>
    <row r="285" spans="1:65" s="2" customFormat="1" ht="14.45" customHeight="1" x14ac:dyDescent="0.2">
      <c r="A285" s="29"/>
      <c r="B285" s="142"/>
      <c r="C285" s="173" t="s">
        <v>632</v>
      </c>
      <c r="D285" s="173" t="s">
        <v>143</v>
      </c>
      <c r="E285" s="174" t="s">
        <v>629</v>
      </c>
      <c r="F285" s="175" t="s">
        <v>630</v>
      </c>
      <c r="G285" s="176" t="s">
        <v>145</v>
      </c>
      <c r="H285" s="177">
        <v>42</v>
      </c>
      <c r="I285" s="143"/>
      <c r="J285" s="144">
        <f t="shared" si="50"/>
        <v>0</v>
      </c>
      <c r="K285" s="145"/>
      <c r="L285" s="30"/>
      <c r="M285" s="146" t="s">
        <v>1</v>
      </c>
      <c r="N285" s="147" t="s">
        <v>40</v>
      </c>
      <c r="O285" s="55"/>
      <c r="P285" s="148">
        <f t="shared" si="51"/>
        <v>0</v>
      </c>
      <c r="Q285" s="148">
        <v>1E-4</v>
      </c>
      <c r="R285" s="148">
        <f t="shared" si="52"/>
        <v>4.2000000000000006E-3</v>
      </c>
      <c r="S285" s="148">
        <v>0</v>
      </c>
      <c r="T285" s="149">
        <f t="shared" si="5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50" t="s">
        <v>200</v>
      </c>
      <c r="AT285" s="150" t="s">
        <v>143</v>
      </c>
      <c r="AU285" s="150" t="s">
        <v>147</v>
      </c>
      <c r="AY285" s="14" t="s">
        <v>140</v>
      </c>
      <c r="BE285" s="151">
        <f t="shared" si="54"/>
        <v>0</v>
      </c>
      <c r="BF285" s="151">
        <f t="shared" si="55"/>
        <v>0</v>
      </c>
      <c r="BG285" s="151">
        <f t="shared" si="56"/>
        <v>0</v>
      </c>
      <c r="BH285" s="151">
        <f t="shared" si="57"/>
        <v>0</v>
      </c>
      <c r="BI285" s="151">
        <f t="shared" si="58"/>
        <v>0</v>
      </c>
      <c r="BJ285" s="14" t="s">
        <v>147</v>
      </c>
      <c r="BK285" s="151">
        <f t="shared" si="59"/>
        <v>0</v>
      </c>
      <c r="BL285" s="14" t="s">
        <v>200</v>
      </c>
      <c r="BM285" s="150" t="s">
        <v>631</v>
      </c>
    </row>
    <row r="286" spans="1:65" s="2" customFormat="1" ht="24.2" customHeight="1" x14ac:dyDescent="0.2">
      <c r="A286" s="29"/>
      <c r="B286" s="142"/>
      <c r="C286" s="178" t="s">
        <v>633</v>
      </c>
      <c r="D286" s="178" t="s">
        <v>268</v>
      </c>
      <c r="E286" s="179" t="s">
        <v>634</v>
      </c>
      <c r="F286" s="180" t="s">
        <v>635</v>
      </c>
      <c r="G286" s="181" t="s">
        <v>145</v>
      </c>
      <c r="H286" s="182">
        <v>42</v>
      </c>
      <c r="I286" s="152"/>
      <c r="J286" s="153">
        <f t="shared" si="50"/>
        <v>0</v>
      </c>
      <c r="K286" s="154"/>
      <c r="L286" s="155"/>
      <c r="M286" s="156" t="s">
        <v>1</v>
      </c>
      <c r="N286" s="157" t="s">
        <v>40</v>
      </c>
      <c r="O286" s="55"/>
      <c r="P286" s="148">
        <f t="shared" si="51"/>
        <v>0</v>
      </c>
      <c r="Q286" s="148">
        <v>5.0000000000000002E-5</v>
      </c>
      <c r="R286" s="148">
        <f t="shared" si="52"/>
        <v>2.1000000000000003E-3</v>
      </c>
      <c r="S286" s="148">
        <v>0</v>
      </c>
      <c r="T286" s="149">
        <f t="shared" si="5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0" t="s">
        <v>263</v>
      </c>
      <c r="AT286" s="150" t="s">
        <v>268</v>
      </c>
      <c r="AU286" s="150" t="s">
        <v>147</v>
      </c>
      <c r="AY286" s="14" t="s">
        <v>140</v>
      </c>
      <c r="BE286" s="151">
        <f t="shared" si="54"/>
        <v>0</v>
      </c>
      <c r="BF286" s="151">
        <f t="shared" si="55"/>
        <v>0</v>
      </c>
      <c r="BG286" s="151">
        <f t="shared" si="56"/>
        <v>0</v>
      </c>
      <c r="BH286" s="151">
        <f t="shared" si="57"/>
        <v>0</v>
      </c>
      <c r="BI286" s="151">
        <f t="shared" si="58"/>
        <v>0</v>
      </c>
      <c r="BJ286" s="14" t="s">
        <v>147</v>
      </c>
      <c r="BK286" s="151">
        <f t="shared" si="59"/>
        <v>0</v>
      </c>
      <c r="BL286" s="14" t="s">
        <v>200</v>
      </c>
      <c r="BM286" s="150" t="s">
        <v>636</v>
      </c>
    </row>
    <row r="287" spans="1:65" s="2" customFormat="1" ht="14.45" customHeight="1" x14ac:dyDescent="0.2">
      <c r="A287" s="29"/>
      <c r="B287" s="142"/>
      <c r="C287" s="173" t="s">
        <v>637</v>
      </c>
      <c r="D287" s="173" t="s">
        <v>143</v>
      </c>
      <c r="E287" s="174" t="s">
        <v>641</v>
      </c>
      <c r="F287" s="175" t="s">
        <v>642</v>
      </c>
      <c r="G287" s="176" t="s">
        <v>145</v>
      </c>
      <c r="H287" s="177">
        <v>11</v>
      </c>
      <c r="I287" s="143"/>
      <c r="J287" s="144">
        <f t="shared" si="50"/>
        <v>0</v>
      </c>
      <c r="K287" s="145"/>
      <c r="L287" s="30"/>
      <c r="M287" s="146" t="s">
        <v>1</v>
      </c>
      <c r="N287" s="147" t="s">
        <v>40</v>
      </c>
      <c r="O287" s="55"/>
      <c r="P287" s="148">
        <f t="shared" si="51"/>
        <v>0</v>
      </c>
      <c r="Q287" s="148">
        <v>1.3999999999999999E-4</v>
      </c>
      <c r="R287" s="148">
        <f t="shared" si="52"/>
        <v>1.5399999999999999E-3</v>
      </c>
      <c r="S287" s="148">
        <v>0</v>
      </c>
      <c r="T287" s="149">
        <f t="shared" si="5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50" t="s">
        <v>200</v>
      </c>
      <c r="AT287" s="150" t="s">
        <v>143</v>
      </c>
      <c r="AU287" s="150" t="s">
        <v>147</v>
      </c>
      <c r="AY287" s="14" t="s">
        <v>140</v>
      </c>
      <c r="BE287" s="151">
        <f t="shared" si="54"/>
        <v>0</v>
      </c>
      <c r="BF287" s="151">
        <f t="shared" si="55"/>
        <v>0</v>
      </c>
      <c r="BG287" s="151">
        <f t="shared" si="56"/>
        <v>0</v>
      </c>
      <c r="BH287" s="151">
        <f t="shared" si="57"/>
        <v>0</v>
      </c>
      <c r="BI287" s="151">
        <f t="shared" si="58"/>
        <v>0</v>
      </c>
      <c r="BJ287" s="14" t="s">
        <v>147</v>
      </c>
      <c r="BK287" s="151">
        <f t="shared" si="59"/>
        <v>0</v>
      </c>
      <c r="BL287" s="14" t="s">
        <v>200</v>
      </c>
      <c r="BM287" s="150" t="s">
        <v>643</v>
      </c>
    </row>
    <row r="288" spans="1:65" s="2" customFormat="1" ht="24.2" customHeight="1" x14ac:dyDescent="0.2">
      <c r="A288" s="29"/>
      <c r="B288" s="142"/>
      <c r="C288" s="178" t="s">
        <v>638</v>
      </c>
      <c r="D288" s="178" t="s">
        <v>268</v>
      </c>
      <c r="E288" s="179" t="s">
        <v>645</v>
      </c>
      <c r="F288" s="180" t="s">
        <v>646</v>
      </c>
      <c r="G288" s="181" t="s">
        <v>145</v>
      </c>
      <c r="H288" s="182">
        <v>7</v>
      </c>
      <c r="I288" s="152"/>
      <c r="J288" s="153">
        <f t="shared" si="50"/>
        <v>0</v>
      </c>
      <c r="K288" s="154"/>
      <c r="L288" s="155"/>
      <c r="M288" s="156" t="s">
        <v>1</v>
      </c>
      <c r="N288" s="157" t="s">
        <v>40</v>
      </c>
      <c r="O288" s="55"/>
      <c r="P288" s="148">
        <f t="shared" si="51"/>
        <v>0</v>
      </c>
      <c r="Q288" s="148">
        <v>1.3999999999999999E-4</v>
      </c>
      <c r="R288" s="148">
        <f t="shared" si="52"/>
        <v>9.7999999999999997E-4</v>
      </c>
      <c r="S288" s="148">
        <v>0</v>
      </c>
      <c r="T288" s="149">
        <f t="shared" si="5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0" t="s">
        <v>263</v>
      </c>
      <c r="AT288" s="150" t="s">
        <v>268</v>
      </c>
      <c r="AU288" s="150" t="s">
        <v>147</v>
      </c>
      <c r="AY288" s="14" t="s">
        <v>140</v>
      </c>
      <c r="BE288" s="151">
        <f t="shared" si="54"/>
        <v>0</v>
      </c>
      <c r="BF288" s="151">
        <f t="shared" si="55"/>
        <v>0</v>
      </c>
      <c r="BG288" s="151">
        <f t="shared" si="56"/>
        <v>0</v>
      </c>
      <c r="BH288" s="151">
        <f t="shared" si="57"/>
        <v>0</v>
      </c>
      <c r="BI288" s="151">
        <f t="shared" si="58"/>
        <v>0</v>
      </c>
      <c r="BJ288" s="14" t="s">
        <v>147</v>
      </c>
      <c r="BK288" s="151">
        <f t="shared" si="59"/>
        <v>0</v>
      </c>
      <c r="BL288" s="14" t="s">
        <v>200</v>
      </c>
      <c r="BM288" s="150" t="s">
        <v>647</v>
      </c>
    </row>
    <row r="289" spans="1:65" s="2" customFormat="1" ht="24.2" customHeight="1" x14ac:dyDescent="0.2">
      <c r="A289" s="29"/>
      <c r="B289" s="142"/>
      <c r="C289" s="178" t="s">
        <v>639</v>
      </c>
      <c r="D289" s="178" t="s">
        <v>268</v>
      </c>
      <c r="E289" s="179" t="s">
        <v>649</v>
      </c>
      <c r="F289" s="180" t="s">
        <v>650</v>
      </c>
      <c r="G289" s="181" t="s">
        <v>145</v>
      </c>
      <c r="H289" s="182">
        <v>1</v>
      </c>
      <c r="I289" s="152"/>
      <c r="J289" s="153">
        <f t="shared" si="50"/>
        <v>0</v>
      </c>
      <c r="K289" s="154"/>
      <c r="L289" s="155"/>
      <c r="M289" s="156" t="s">
        <v>1</v>
      </c>
      <c r="N289" s="157" t="s">
        <v>40</v>
      </c>
      <c r="O289" s="55"/>
      <c r="P289" s="148">
        <f t="shared" si="51"/>
        <v>0</v>
      </c>
      <c r="Q289" s="148">
        <v>1.3999999999999999E-4</v>
      </c>
      <c r="R289" s="148">
        <f t="shared" si="52"/>
        <v>1.3999999999999999E-4</v>
      </c>
      <c r="S289" s="148">
        <v>0</v>
      </c>
      <c r="T289" s="149">
        <f t="shared" si="5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0" t="s">
        <v>263</v>
      </c>
      <c r="AT289" s="150" t="s">
        <v>268</v>
      </c>
      <c r="AU289" s="150" t="s">
        <v>147</v>
      </c>
      <c r="AY289" s="14" t="s">
        <v>140</v>
      </c>
      <c r="BE289" s="151">
        <f t="shared" si="54"/>
        <v>0</v>
      </c>
      <c r="BF289" s="151">
        <f t="shared" si="55"/>
        <v>0</v>
      </c>
      <c r="BG289" s="151">
        <f t="shared" si="56"/>
        <v>0</v>
      </c>
      <c r="BH289" s="151">
        <f t="shared" si="57"/>
        <v>0</v>
      </c>
      <c r="BI289" s="151">
        <f t="shared" si="58"/>
        <v>0</v>
      </c>
      <c r="BJ289" s="14" t="s">
        <v>147</v>
      </c>
      <c r="BK289" s="151">
        <f t="shared" si="59"/>
        <v>0</v>
      </c>
      <c r="BL289" s="14" t="s">
        <v>200</v>
      </c>
      <c r="BM289" s="150" t="s">
        <v>651</v>
      </c>
    </row>
    <row r="290" spans="1:65" s="2" customFormat="1" ht="24.2" customHeight="1" x14ac:dyDescent="0.2">
      <c r="A290" s="29"/>
      <c r="B290" s="142"/>
      <c r="C290" s="178" t="s">
        <v>640</v>
      </c>
      <c r="D290" s="178" t="s">
        <v>268</v>
      </c>
      <c r="E290" s="179" t="s">
        <v>1916</v>
      </c>
      <c r="F290" s="180" t="s">
        <v>1917</v>
      </c>
      <c r="G290" s="181" t="s">
        <v>145</v>
      </c>
      <c r="H290" s="182">
        <v>3</v>
      </c>
      <c r="I290" s="152"/>
      <c r="J290" s="153">
        <f t="shared" si="50"/>
        <v>0</v>
      </c>
      <c r="K290" s="154"/>
      <c r="L290" s="155"/>
      <c r="M290" s="156" t="s">
        <v>1</v>
      </c>
      <c r="N290" s="157" t="s">
        <v>40</v>
      </c>
      <c r="O290" s="55"/>
      <c r="P290" s="148">
        <f t="shared" si="51"/>
        <v>0</v>
      </c>
      <c r="Q290" s="148">
        <v>1.3999999999999999E-4</v>
      </c>
      <c r="R290" s="148">
        <f t="shared" si="52"/>
        <v>4.1999999999999996E-4</v>
      </c>
      <c r="S290" s="148">
        <v>0</v>
      </c>
      <c r="T290" s="149">
        <f t="shared" si="5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0" t="s">
        <v>263</v>
      </c>
      <c r="AT290" s="150" t="s">
        <v>268</v>
      </c>
      <c r="AU290" s="150" t="s">
        <v>147</v>
      </c>
      <c r="AY290" s="14" t="s">
        <v>140</v>
      </c>
      <c r="BE290" s="151">
        <f t="shared" si="54"/>
        <v>0</v>
      </c>
      <c r="BF290" s="151">
        <f t="shared" si="55"/>
        <v>0</v>
      </c>
      <c r="BG290" s="151">
        <f t="shared" si="56"/>
        <v>0</v>
      </c>
      <c r="BH290" s="151">
        <f t="shared" si="57"/>
        <v>0</v>
      </c>
      <c r="BI290" s="151">
        <f t="shared" si="58"/>
        <v>0</v>
      </c>
      <c r="BJ290" s="14" t="s">
        <v>147</v>
      </c>
      <c r="BK290" s="151">
        <f t="shared" si="59"/>
        <v>0</v>
      </c>
      <c r="BL290" s="14" t="s">
        <v>200</v>
      </c>
      <c r="BM290" s="150" t="s">
        <v>1918</v>
      </c>
    </row>
    <row r="291" spans="1:65" s="2" customFormat="1" ht="14.45" customHeight="1" x14ac:dyDescent="0.2">
      <c r="A291" s="29"/>
      <c r="B291" s="142"/>
      <c r="C291" s="173" t="s">
        <v>644</v>
      </c>
      <c r="D291" s="173" t="s">
        <v>143</v>
      </c>
      <c r="E291" s="174" t="s">
        <v>661</v>
      </c>
      <c r="F291" s="175" t="s">
        <v>662</v>
      </c>
      <c r="G291" s="176" t="s">
        <v>145</v>
      </c>
      <c r="H291" s="177">
        <v>7</v>
      </c>
      <c r="I291" s="143"/>
      <c r="J291" s="144">
        <f t="shared" si="50"/>
        <v>0</v>
      </c>
      <c r="K291" s="145"/>
      <c r="L291" s="30"/>
      <c r="M291" s="146" t="s">
        <v>1</v>
      </c>
      <c r="N291" s="147" t="s">
        <v>40</v>
      </c>
      <c r="O291" s="55"/>
      <c r="P291" s="148">
        <f t="shared" si="51"/>
        <v>0</v>
      </c>
      <c r="Q291" s="148">
        <v>1.3999999999999999E-4</v>
      </c>
      <c r="R291" s="148">
        <f t="shared" si="52"/>
        <v>9.7999999999999997E-4</v>
      </c>
      <c r="S291" s="148">
        <v>0</v>
      </c>
      <c r="T291" s="149">
        <f t="shared" si="5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50" t="s">
        <v>200</v>
      </c>
      <c r="AT291" s="150" t="s">
        <v>143</v>
      </c>
      <c r="AU291" s="150" t="s">
        <v>147</v>
      </c>
      <c r="AY291" s="14" t="s">
        <v>140</v>
      </c>
      <c r="BE291" s="151">
        <f t="shared" si="54"/>
        <v>0</v>
      </c>
      <c r="BF291" s="151">
        <f t="shared" si="55"/>
        <v>0</v>
      </c>
      <c r="BG291" s="151">
        <f t="shared" si="56"/>
        <v>0</v>
      </c>
      <c r="BH291" s="151">
        <f t="shared" si="57"/>
        <v>0</v>
      </c>
      <c r="BI291" s="151">
        <f t="shared" si="58"/>
        <v>0</v>
      </c>
      <c r="BJ291" s="14" t="s">
        <v>147</v>
      </c>
      <c r="BK291" s="151">
        <f t="shared" si="59"/>
        <v>0</v>
      </c>
      <c r="BL291" s="14" t="s">
        <v>200</v>
      </c>
      <c r="BM291" s="150" t="s">
        <v>663</v>
      </c>
    </row>
    <row r="292" spans="1:65" s="2" customFormat="1" ht="24.2" customHeight="1" x14ac:dyDescent="0.2">
      <c r="A292" s="29"/>
      <c r="B292" s="142"/>
      <c r="C292" s="178" t="s">
        <v>648</v>
      </c>
      <c r="D292" s="178" t="s">
        <v>268</v>
      </c>
      <c r="E292" s="179" t="s">
        <v>665</v>
      </c>
      <c r="F292" s="180" t="s">
        <v>666</v>
      </c>
      <c r="G292" s="181" t="s">
        <v>145</v>
      </c>
      <c r="H292" s="182">
        <v>7</v>
      </c>
      <c r="I292" s="152"/>
      <c r="J292" s="153">
        <f t="shared" si="50"/>
        <v>0</v>
      </c>
      <c r="K292" s="154"/>
      <c r="L292" s="155"/>
      <c r="M292" s="156" t="s">
        <v>1</v>
      </c>
      <c r="N292" s="157" t="s">
        <v>40</v>
      </c>
      <c r="O292" s="55"/>
      <c r="P292" s="148">
        <f t="shared" si="51"/>
        <v>0</v>
      </c>
      <c r="Q292" s="148">
        <v>6.0000000000000002E-5</v>
      </c>
      <c r="R292" s="148">
        <f t="shared" si="52"/>
        <v>4.2000000000000002E-4</v>
      </c>
      <c r="S292" s="148">
        <v>0</v>
      </c>
      <c r="T292" s="149">
        <f t="shared" si="5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50" t="s">
        <v>263</v>
      </c>
      <c r="AT292" s="150" t="s">
        <v>268</v>
      </c>
      <c r="AU292" s="150" t="s">
        <v>147</v>
      </c>
      <c r="AY292" s="14" t="s">
        <v>140</v>
      </c>
      <c r="BE292" s="151">
        <f t="shared" si="54"/>
        <v>0</v>
      </c>
      <c r="BF292" s="151">
        <f t="shared" si="55"/>
        <v>0</v>
      </c>
      <c r="BG292" s="151">
        <f t="shared" si="56"/>
        <v>0</v>
      </c>
      <c r="BH292" s="151">
        <f t="shared" si="57"/>
        <v>0</v>
      </c>
      <c r="BI292" s="151">
        <f t="shared" si="58"/>
        <v>0</v>
      </c>
      <c r="BJ292" s="14" t="s">
        <v>147</v>
      </c>
      <c r="BK292" s="151">
        <f t="shared" si="59"/>
        <v>0</v>
      </c>
      <c r="BL292" s="14" t="s">
        <v>200</v>
      </c>
      <c r="BM292" s="150" t="s">
        <v>667</v>
      </c>
    </row>
    <row r="293" spans="1:65" s="2" customFormat="1" ht="24.2" customHeight="1" x14ac:dyDescent="0.2">
      <c r="A293" s="29"/>
      <c r="B293" s="142"/>
      <c r="C293" s="173" t="s">
        <v>652</v>
      </c>
      <c r="D293" s="173" t="s">
        <v>143</v>
      </c>
      <c r="E293" s="174" t="s">
        <v>669</v>
      </c>
      <c r="F293" s="175" t="s">
        <v>670</v>
      </c>
      <c r="G293" s="176" t="s">
        <v>145</v>
      </c>
      <c r="H293" s="177">
        <v>15</v>
      </c>
      <c r="I293" s="143"/>
      <c r="J293" s="144">
        <f t="shared" si="50"/>
        <v>0</v>
      </c>
      <c r="K293" s="145"/>
      <c r="L293" s="30"/>
      <c r="M293" s="146" t="s">
        <v>1</v>
      </c>
      <c r="N293" s="147" t="s">
        <v>40</v>
      </c>
      <c r="O293" s="55"/>
      <c r="P293" s="148">
        <f t="shared" si="51"/>
        <v>0</v>
      </c>
      <c r="Q293" s="148">
        <v>0</v>
      </c>
      <c r="R293" s="148">
        <f t="shared" si="52"/>
        <v>0</v>
      </c>
      <c r="S293" s="148">
        <v>0</v>
      </c>
      <c r="T293" s="149">
        <f t="shared" si="5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50" t="s">
        <v>200</v>
      </c>
      <c r="AT293" s="150" t="s">
        <v>143</v>
      </c>
      <c r="AU293" s="150" t="s">
        <v>147</v>
      </c>
      <c r="AY293" s="14" t="s">
        <v>140</v>
      </c>
      <c r="BE293" s="151">
        <f t="shared" si="54"/>
        <v>0</v>
      </c>
      <c r="BF293" s="151">
        <f t="shared" si="55"/>
        <v>0</v>
      </c>
      <c r="BG293" s="151">
        <f t="shared" si="56"/>
        <v>0</v>
      </c>
      <c r="BH293" s="151">
        <f t="shared" si="57"/>
        <v>0</v>
      </c>
      <c r="BI293" s="151">
        <f t="shared" si="58"/>
        <v>0</v>
      </c>
      <c r="BJ293" s="14" t="s">
        <v>147</v>
      </c>
      <c r="BK293" s="151">
        <f t="shared" si="59"/>
        <v>0</v>
      </c>
      <c r="BL293" s="14" t="s">
        <v>200</v>
      </c>
      <c r="BM293" s="150" t="s">
        <v>671</v>
      </c>
    </row>
    <row r="294" spans="1:65" s="2" customFormat="1" ht="24.2" customHeight="1" x14ac:dyDescent="0.2">
      <c r="A294" s="29"/>
      <c r="B294" s="142"/>
      <c r="C294" s="173" t="s">
        <v>656</v>
      </c>
      <c r="D294" s="173" t="s">
        <v>143</v>
      </c>
      <c r="E294" s="174" t="s">
        <v>673</v>
      </c>
      <c r="F294" s="175" t="s">
        <v>674</v>
      </c>
      <c r="G294" s="176" t="s">
        <v>145</v>
      </c>
      <c r="H294" s="177">
        <v>15</v>
      </c>
      <c r="I294" s="143"/>
      <c r="J294" s="144">
        <f t="shared" si="50"/>
        <v>0</v>
      </c>
      <c r="K294" s="145"/>
      <c r="L294" s="30"/>
      <c r="M294" s="146" t="s">
        <v>1</v>
      </c>
      <c r="N294" s="147" t="s">
        <v>40</v>
      </c>
      <c r="O294" s="55"/>
      <c r="P294" s="148">
        <f t="shared" si="51"/>
        <v>0</v>
      </c>
      <c r="Q294" s="148">
        <v>1E-4</v>
      </c>
      <c r="R294" s="148">
        <f t="shared" si="52"/>
        <v>1.5E-3</v>
      </c>
      <c r="S294" s="148">
        <v>0</v>
      </c>
      <c r="T294" s="149">
        <f t="shared" si="5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50" t="s">
        <v>200</v>
      </c>
      <c r="AT294" s="150" t="s">
        <v>143</v>
      </c>
      <c r="AU294" s="150" t="s">
        <v>147</v>
      </c>
      <c r="AY294" s="14" t="s">
        <v>140</v>
      </c>
      <c r="BE294" s="151">
        <f t="shared" si="54"/>
        <v>0</v>
      </c>
      <c r="BF294" s="151">
        <f t="shared" si="55"/>
        <v>0</v>
      </c>
      <c r="BG294" s="151">
        <f t="shared" si="56"/>
        <v>0</v>
      </c>
      <c r="BH294" s="151">
        <f t="shared" si="57"/>
        <v>0</v>
      </c>
      <c r="BI294" s="151">
        <f t="shared" si="58"/>
        <v>0</v>
      </c>
      <c r="BJ294" s="14" t="s">
        <v>147</v>
      </c>
      <c r="BK294" s="151">
        <f t="shared" si="59"/>
        <v>0</v>
      </c>
      <c r="BL294" s="14" t="s">
        <v>200</v>
      </c>
      <c r="BM294" s="150" t="s">
        <v>675</v>
      </c>
    </row>
    <row r="295" spans="1:65" s="2" customFormat="1" ht="62.65" customHeight="1" x14ac:dyDescent="0.2">
      <c r="A295" s="29"/>
      <c r="B295" s="142"/>
      <c r="C295" s="178" t="s">
        <v>660</v>
      </c>
      <c r="D295" s="178" t="s">
        <v>268</v>
      </c>
      <c r="E295" s="179" t="s">
        <v>677</v>
      </c>
      <c r="F295" s="180" t="s">
        <v>678</v>
      </c>
      <c r="G295" s="181" t="s">
        <v>145</v>
      </c>
      <c r="H295" s="182">
        <v>15</v>
      </c>
      <c r="I295" s="152"/>
      <c r="J295" s="153">
        <f t="shared" si="50"/>
        <v>0</v>
      </c>
      <c r="K295" s="154"/>
      <c r="L295" s="155"/>
      <c r="M295" s="156" t="s">
        <v>1</v>
      </c>
      <c r="N295" s="157" t="s">
        <v>40</v>
      </c>
      <c r="O295" s="55"/>
      <c r="P295" s="148">
        <f t="shared" si="51"/>
        <v>0</v>
      </c>
      <c r="Q295" s="148">
        <v>7.5000000000000002E-4</v>
      </c>
      <c r="R295" s="148">
        <f t="shared" si="52"/>
        <v>1.125E-2</v>
      </c>
      <c r="S295" s="148">
        <v>0</v>
      </c>
      <c r="T295" s="149">
        <f t="shared" si="5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50" t="s">
        <v>263</v>
      </c>
      <c r="AT295" s="150" t="s">
        <v>268</v>
      </c>
      <c r="AU295" s="150" t="s">
        <v>147</v>
      </c>
      <c r="AY295" s="14" t="s">
        <v>140</v>
      </c>
      <c r="BE295" s="151">
        <f t="shared" si="54"/>
        <v>0</v>
      </c>
      <c r="BF295" s="151">
        <f t="shared" si="55"/>
        <v>0</v>
      </c>
      <c r="BG295" s="151">
        <f t="shared" si="56"/>
        <v>0</v>
      </c>
      <c r="BH295" s="151">
        <f t="shared" si="57"/>
        <v>0</v>
      </c>
      <c r="BI295" s="151">
        <f t="shared" si="58"/>
        <v>0</v>
      </c>
      <c r="BJ295" s="14" t="s">
        <v>147</v>
      </c>
      <c r="BK295" s="151">
        <f t="shared" si="59"/>
        <v>0</v>
      </c>
      <c r="BL295" s="14" t="s">
        <v>200</v>
      </c>
      <c r="BM295" s="150" t="s">
        <v>679</v>
      </c>
    </row>
    <row r="296" spans="1:65" s="2" customFormat="1" ht="24.2" customHeight="1" x14ac:dyDescent="0.2">
      <c r="A296" s="29"/>
      <c r="B296" s="142"/>
      <c r="C296" s="173" t="s">
        <v>664</v>
      </c>
      <c r="D296" s="173" t="s">
        <v>143</v>
      </c>
      <c r="E296" s="174" t="s">
        <v>681</v>
      </c>
      <c r="F296" s="175" t="s">
        <v>682</v>
      </c>
      <c r="G296" s="176" t="s">
        <v>163</v>
      </c>
      <c r="H296" s="177">
        <v>70</v>
      </c>
      <c r="I296" s="143"/>
      <c r="J296" s="144">
        <f t="shared" si="50"/>
        <v>0</v>
      </c>
      <c r="K296" s="145"/>
      <c r="L296" s="30"/>
      <c r="M296" s="146" t="s">
        <v>1</v>
      </c>
      <c r="N296" s="147" t="s">
        <v>40</v>
      </c>
      <c r="O296" s="55"/>
      <c r="P296" s="148">
        <f t="shared" si="51"/>
        <v>0</v>
      </c>
      <c r="Q296" s="148">
        <v>0</v>
      </c>
      <c r="R296" s="148">
        <f t="shared" si="52"/>
        <v>0</v>
      </c>
      <c r="S296" s="148">
        <v>0</v>
      </c>
      <c r="T296" s="149">
        <f t="shared" si="5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50" t="s">
        <v>200</v>
      </c>
      <c r="AT296" s="150" t="s">
        <v>143</v>
      </c>
      <c r="AU296" s="150" t="s">
        <v>147</v>
      </c>
      <c r="AY296" s="14" t="s">
        <v>140</v>
      </c>
      <c r="BE296" s="151">
        <f t="shared" si="54"/>
        <v>0</v>
      </c>
      <c r="BF296" s="151">
        <f t="shared" si="55"/>
        <v>0</v>
      </c>
      <c r="BG296" s="151">
        <f t="shared" si="56"/>
        <v>0</v>
      </c>
      <c r="BH296" s="151">
        <f t="shared" si="57"/>
        <v>0</v>
      </c>
      <c r="BI296" s="151">
        <f t="shared" si="58"/>
        <v>0</v>
      </c>
      <c r="BJ296" s="14" t="s">
        <v>147</v>
      </c>
      <c r="BK296" s="151">
        <f t="shared" si="59"/>
        <v>0</v>
      </c>
      <c r="BL296" s="14" t="s">
        <v>200</v>
      </c>
      <c r="BM296" s="150" t="s">
        <v>683</v>
      </c>
    </row>
    <row r="297" spans="1:65" s="2" customFormat="1" ht="24.2" customHeight="1" x14ac:dyDescent="0.2">
      <c r="A297" s="29"/>
      <c r="B297" s="142"/>
      <c r="C297" s="173" t="s">
        <v>668</v>
      </c>
      <c r="D297" s="173" t="s">
        <v>143</v>
      </c>
      <c r="E297" s="174" t="s">
        <v>685</v>
      </c>
      <c r="F297" s="175" t="s">
        <v>686</v>
      </c>
      <c r="G297" s="176" t="s">
        <v>462</v>
      </c>
      <c r="H297" s="158"/>
      <c r="I297" s="143"/>
      <c r="J297" s="144">
        <f t="shared" si="50"/>
        <v>0</v>
      </c>
      <c r="K297" s="145"/>
      <c r="L297" s="30"/>
      <c r="M297" s="146" t="s">
        <v>1</v>
      </c>
      <c r="N297" s="147" t="s">
        <v>40</v>
      </c>
      <c r="O297" s="55"/>
      <c r="P297" s="148">
        <f t="shared" si="51"/>
        <v>0</v>
      </c>
      <c r="Q297" s="148">
        <v>0</v>
      </c>
      <c r="R297" s="148">
        <f t="shared" si="52"/>
        <v>0</v>
      </c>
      <c r="S297" s="148">
        <v>0</v>
      </c>
      <c r="T297" s="149">
        <f t="shared" si="5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50" t="s">
        <v>200</v>
      </c>
      <c r="AT297" s="150" t="s">
        <v>143</v>
      </c>
      <c r="AU297" s="150" t="s">
        <v>147</v>
      </c>
      <c r="AY297" s="14" t="s">
        <v>140</v>
      </c>
      <c r="BE297" s="151">
        <f t="shared" si="54"/>
        <v>0</v>
      </c>
      <c r="BF297" s="151">
        <f t="shared" si="55"/>
        <v>0</v>
      </c>
      <c r="BG297" s="151">
        <f t="shared" si="56"/>
        <v>0</v>
      </c>
      <c r="BH297" s="151">
        <f t="shared" si="57"/>
        <v>0</v>
      </c>
      <c r="BI297" s="151">
        <f t="shared" si="58"/>
        <v>0</v>
      </c>
      <c r="BJ297" s="14" t="s">
        <v>147</v>
      </c>
      <c r="BK297" s="151">
        <f t="shared" si="59"/>
        <v>0</v>
      </c>
      <c r="BL297" s="14" t="s">
        <v>200</v>
      </c>
      <c r="BM297" s="150" t="s">
        <v>687</v>
      </c>
    </row>
    <row r="298" spans="1:65" s="12" customFormat="1" ht="22.9" customHeight="1" x14ac:dyDescent="0.2">
      <c r="B298" s="130"/>
      <c r="D298" s="131" t="s">
        <v>73</v>
      </c>
      <c r="E298" s="140" t="s">
        <v>688</v>
      </c>
      <c r="F298" s="140" t="s">
        <v>689</v>
      </c>
      <c r="I298" s="133"/>
      <c r="J298" s="141">
        <f>BK298</f>
        <v>0</v>
      </c>
      <c r="L298" s="130"/>
      <c r="M298" s="134"/>
      <c r="N298" s="135"/>
      <c r="O298" s="135"/>
      <c r="P298" s="136">
        <f>SUM(P299:P315)</f>
        <v>0</v>
      </c>
      <c r="Q298" s="135"/>
      <c r="R298" s="136">
        <f>SUM(R299:R315)</f>
        <v>9.0679999999999997E-2</v>
      </c>
      <c r="S298" s="135"/>
      <c r="T298" s="137">
        <f>SUM(T299:T315)</f>
        <v>5.9639999999999999E-2</v>
      </c>
      <c r="AR298" s="131" t="s">
        <v>147</v>
      </c>
      <c r="AT298" s="138" t="s">
        <v>73</v>
      </c>
      <c r="AU298" s="138" t="s">
        <v>80</v>
      </c>
      <c r="AY298" s="131" t="s">
        <v>140</v>
      </c>
      <c r="BK298" s="139">
        <f>SUM(BK299:BK315)</f>
        <v>0</v>
      </c>
    </row>
    <row r="299" spans="1:65" s="2" customFormat="1" ht="24.2" customHeight="1" x14ac:dyDescent="0.2">
      <c r="A299" s="29"/>
      <c r="B299" s="142"/>
      <c r="C299" s="173" t="s">
        <v>672</v>
      </c>
      <c r="D299" s="173" t="s">
        <v>143</v>
      </c>
      <c r="E299" s="174" t="s">
        <v>691</v>
      </c>
      <c r="F299" s="175" t="s">
        <v>692</v>
      </c>
      <c r="G299" s="176" t="s">
        <v>163</v>
      </c>
      <c r="H299" s="177">
        <v>28</v>
      </c>
      <c r="I299" s="143"/>
      <c r="J299" s="144">
        <f t="shared" ref="J299:J315" si="60">ROUND(I299*H299,2)</f>
        <v>0</v>
      </c>
      <c r="K299" s="145"/>
      <c r="L299" s="30"/>
      <c r="M299" s="146" t="s">
        <v>1</v>
      </c>
      <c r="N299" s="147" t="s">
        <v>40</v>
      </c>
      <c r="O299" s="55"/>
      <c r="P299" s="148">
        <f t="shared" ref="P299:P315" si="61">O299*H299</f>
        <v>0</v>
      </c>
      <c r="Q299" s="148">
        <v>0</v>
      </c>
      <c r="R299" s="148">
        <f t="shared" ref="R299:R315" si="62">Q299*H299</f>
        <v>0</v>
      </c>
      <c r="S299" s="148">
        <v>2.1299999999999999E-3</v>
      </c>
      <c r="T299" s="149">
        <f t="shared" ref="T299:T315" si="63">S299*H299</f>
        <v>5.9639999999999999E-2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50" t="s">
        <v>200</v>
      </c>
      <c r="AT299" s="150" t="s">
        <v>143</v>
      </c>
      <c r="AU299" s="150" t="s">
        <v>147</v>
      </c>
      <c r="AY299" s="14" t="s">
        <v>140</v>
      </c>
      <c r="BE299" s="151">
        <f t="shared" ref="BE299:BE315" si="64">IF(N299="základná",J299,0)</f>
        <v>0</v>
      </c>
      <c r="BF299" s="151">
        <f t="shared" ref="BF299:BF315" si="65">IF(N299="znížená",J299,0)</f>
        <v>0</v>
      </c>
      <c r="BG299" s="151">
        <f t="shared" ref="BG299:BG315" si="66">IF(N299="zákl. prenesená",J299,0)</f>
        <v>0</v>
      </c>
      <c r="BH299" s="151">
        <f t="shared" ref="BH299:BH315" si="67">IF(N299="zníž. prenesená",J299,0)</f>
        <v>0</v>
      </c>
      <c r="BI299" s="151">
        <f t="shared" ref="BI299:BI315" si="68">IF(N299="nulová",J299,0)</f>
        <v>0</v>
      </c>
      <c r="BJ299" s="14" t="s">
        <v>147</v>
      </c>
      <c r="BK299" s="151">
        <f t="shared" ref="BK299:BK315" si="69">ROUND(I299*H299,2)</f>
        <v>0</v>
      </c>
      <c r="BL299" s="14" t="s">
        <v>200</v>
      </c>
      <c r="BM299" s="150" t="s">
        <v>693</v>
      </c>
    </row>
    <row r="300" spans="1:65" s="2" customFormat="1" ht="24.2" customHeight="1" x14ac:dyDescent="0.2">
      <c r="A300" s="29"/>
      <c r="B300" s="142"/>
      <c r="C300" s="173" t="s">
        <v>676</v>
      </c>
      <c r="D300" s="173" t="s">
        <v>143</v>
      </c>
      <c r="E300" s="174" t="s">
        <v>695</v>
      </c>
      <c r="F300" s="175" t="s">
        <v>696</v>
      </c>
      <c r="G300" s="176" t="s">
        <v>163</v>
      </c>
      <c r="H300" s="177">
        <v>33</v>
      </c>
      <c r="I300" s="143"/>
      <c r="J300" s="144">
        <f t="shared" si="60"/>
        <v>0</v>
      </c>
      <c r="K300" s="145"/>
      <c r="L300" s="30"/>
      <c r="M300" s="146" t="s">
        <v>1</v>
      </c>
      <c r="N300" s="147" t="s">
        <v>40</v>
      </c>
      <c r="O300" s="55"/>
      <c r="P300" s="148">
        <f t="shared" si="61"/>
        <v>0</v>
      </c>
      <c r="Q300" s="148">
        <v>1.1E-4</v>
      </c>
      <c r="R300" s="148">
        <f t="shared" si="62"/>
        <v>3.63E-3</v>
      </c>
      <c r="S300" s="148">
        <v>0</v>
      </c>
      <c r="T300" s="149">
        <f t="shared" si="6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0" t="s">
        <v>200</v>
      </c>
      <c r="AT300" s="150" t="s">
        <v>143</v>
      </c>
      <c r="AU300" s="150" t="s">
        <v>147</v>
      </c>
      <c r="AY300" s="14" t="s">
        <v>140</v>
      </c>
      <c r="BE300" s="151">
        <f t="shared" si="64"/>
        <v>0</v>
      </c>
      <c r="BF300" s="151">
        <f t="shared" si="65"/>
        <v>0</v>
      </c>
      <c r="BG300" s="151">
        <f t="shared" si="66"/>
        <v>0</v>
      </c>
      <c r="BH300" s="151">
        <f t="shared" si="67"/>
        <v>0</v>
      </c>
      <c r="BI300" s="151">
        <f t="shared" si="68"/>
        <v>0</v>
      </c>
      <c r="BJ300" s="14" t="s">
        <v>147</v>
      </c>
      <c r="BK300" s="151">
        <f t="shared" si="69"/>
        <v>0</v>
      </c>
      <c r="BL300" s="14" t="s">
        <v>200</v>
      </c>
      <c r="BM300" s="150" t="s">
        <v>1919</v>
      </c>
    </row>
    <row r="301" spans="1:65" s="2" customFormat="1" ht="24.2" customHeight="1" x14ac:dyDescent="0.2">
      <c r="A301" s="29"/>
      <c r="B301" s="142"/>
      <c r="C301" s="173" t="s">
        <v>680</v>
      </c>
      <c r="D301" s="173" t="s">
        <v>143</v>
      </c>
      <c r="E301" s="174" t="s">
        <v>701</v>
      </c>
      <c r="F301" s="175" t="s">
        <v>702</v>
      </c>
      <c r="G301" s="176" t="s">
        <v>163</v>
      </c>
      <c r="H301" s="177">
        <v>25</v>
      </c>
      <c r="I301" s="143"/>
      <c r="J301" s="144">
        <f t="shared" si="60"/>
        <v>0</v>
      </c>
      <c r="K301" s="145"/>
      <c r="L301" s="30"/>
      <c r="M301" s="146" t="s">
        <v>1</v>
      </c>
      <c r="N301" s="147" t="s">
        <v>40</v>
      </c>
      <c r="O301" s="55"/>
      <c r="P301" s="148">
        <f t="shared" si="61"/>
        <v>0</v>
      </c>
      <c r="Q301" s="148">
        <v>3.1E-4</v>
      </c>
      <c r="R301" s="148">
        <f t="shared" si="62"/>
        <v>7.7499999999999999E-3</v>
      </c>
      <c r="S301" s="148">
        <v>0</v>
      </c>
      <c r="T301" s="149">
        <f t="shared" si="6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50" t="s">
        <v>200</v>
      </c>
      <c r="AT301" s="150" t="s">
        <v>143</v>
      </c>
      <c r="AU301" s="150" t="s">
        <v>147</v>
      </c>
      <c r="AY301" s="14" t="s">
        <v>140</v>
      </c>
      <c r="BE301" s="151">
        <f t="shared" si="64"/>
        <v>0</v>
      </c>
      <c r="BF301" s="151">
        <f t="shared" si="65"/>
        <v>0</v>
      </c>
      <c r="BG301" s="151">
        <f t="shared" si="66"/>
        <v>0</v>
      </c>
      <c r="BH301" s="151">
        <f t="shared" si="67"/>
        <v>0</v>
      </c>
      <c r="BI301" s="151">
        <f t="shared" si="68"/>
        <v>0</v>
      </c>
      <c r="BJ301" s="14" t="s">
        <v>147</v>
      </c>
      <c r="BK301" s="151">
        <f t="shared" si="69"/>
        <v>0</v>
      </c>
      <c r="BL301" s="14" t="s">
        <v>200</v>
      </c>
      <c r="BM301" s="150" t="s">
        <v>1920</v>
      </c>
    </row>
    <row r="302" spans="1:65" s="2" customFormat="1" ht="24.2" customHeight="1" x14ac:dyDescent="0.2">
      <c r="A302" s="29"/>
      <c r="B302" s="142"/>
      <c r="C302" s="173" t="s">
        <v>684</v>
      </c>
      <c r="D302" s="173" t="s">
        <v>143</v>
      </c>
      <c r="E302" s="174" t="s">
        <v>698</v>
      </c>
      <c r="F302" s="175" t="s">
        <v>699</v>
      </c>
      <c r="G302" s="176" t="s">
        <v>163</v>
      </c>
      <c r="H302" s="177">
        <v>130</v>
      </c>
      <c r="I302" s="143"/>
      <c r="J302" s="144">
        <f t="shared" si="60"/>
        <v>0</v>
      </c>
      <c r="K302" s="145"/>
      <c r="L302" s="30"/>
      <c r="M302" s="146" t="s">
        <v>1</v>
      </c>
      <c r="N302" s="147" t="s">
        <v>40</v>
      </c>
      <c r="O302" s="55"/>
      <c r="P302" s="148">
        <f t="shared" si="61"/>
        <v>0</v>
      </c>
      <c r="Q302" s="148">
        <v>1.8000000000000001E-4</v>
      </c>
      <c r="R302" s="148">
        <f t="shared" si="62"/>
        <v>2.3400000000000001E-2</v>
      </c>
      <c r="S302" s="148">
        <v>0</v>
      </c>
      <c r="T302" s="149">
        <f t="shared" si="6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50" t="s">
        <v>200</v>
      </c>
      <c r="AT302" s="150" t="s">
        <v>143</v>
      </c>
      <c r="AU302" s="150" t="s">
        <v>147</v>
      </c>
      <c r="AY302" s="14" t="s">
        <v>140</v>
      </c>
      <c r="BE302" s="151">
        <f t="shared" si="64"/>
        <v>0</v>
      </c>
      <c r="BF302" s="151">
        <f t="shared" si="65"/>
        <v>0</v>
      </c>
      <c r="BG302" s="151">
        <f t="shared" si="66"/>
        <v>0</v>
      </c>
      <c r="BH302" s="151">
        <f t="shared" si="67"/>
        <v>0</v>
      </c>
      <c r="BI302" s="151">
        <f t="shared" si="68"/>
        <v>0</v>
      </c>
      <c r="BJ302" s="14" t="s">
        <v>147</v>
      </c>
      <c r="BK302" s="151">
        <f t="shared" si="69"/>
        <v>0</v>
      </c>
      <c r="BL302" s="14" t="s">
        <v>200</v>
      </c>
      <c r="BM302" s="150" t="s">
        <v>1921</v>
      </c>
    </row>
    <row r="303" spans="1:65" s="2" customFormat="1" ht="24.2" customHeight="1" x14ac:dyDescent="0.2">
      <c r="A303" s="29"/>
      <c r="B303" s="142"/>
      <c r="C303" s="173" t="s">
        <v>690</v>
      </c>
      <c r="D303" s="173" t="s">
        <v>143</v>
      </c>
      <c r="E303" s="174" t="s">
        <v>704</v>
      </c>
      <c r="F303" s="175" t="s">
        <v>705</v>
      </c>
      <c r="G303" s="176" t="s">
        <v>145</v>
      </c>
      <c r="H303" s="177">
        <v>94</v>
      </c>
      <c r="I303" s="143"/>
      <c r="J303" s="144">
        <f t="shared" si="60"/>
        <v>0</v>
      </c>
      <c r="K303" s="145"/>
      <c r="L303" s="30"/>
      <c r="M303" s="146" t="s">
        <v>1</v>
      </c>
      <c r="N303" s="147" t="s">
        <v>40</v>
      </c>
      <c r="O303" s="55"/>
      <c r="P303" s="148">
        <f t="shared" si="61"/>
        <v>0</v>
      </c>
      <c r="Q303" s="148">
        <v>4.0000000000000003E-5</v>
      </c>
      <c r="R303" s="148">
        <f t="shared" si="62"/>
        <v>3.7600000000000003E-3</v>
      </c>
      <c r="S303" s="148">
        <v>0</v>
      </c>
      <c r="T303" s="149">
        <f t="shared" si="6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0" t="s">
        <v>200</v>
      </c>
      <c r="AT303" s="150" t="s">
        <v>143</v>
      </c>
      <c r="AU303" s="150" t="s">
        <v>147</v>
      </c>
      <c r="AY303" s="14" t="s">
        <v>140</v>
      </c>
      <c r="BE303" s="151">
        <f t="shared" si="64"/>
        <v>0</v>
      </c>
      <c r="BF303" s="151">
        <f t="shared" si="65"/>
        <v>0</v>
      </c>
      <c r="BG303" s="151">
        <f t="shared" si="66"/>
        <v>0</v>
      </c>
      <c r="BH303" s="151">
        <f t="shared" si="67"/>
        <v>0</v>
      </c>
      <c r="BI303" s="151">
        <f t="shared" si="68"/>
        <v>0</v>
      </c>
      <c r="BJ303" s="14" t="s">
        <v>147</v>
      </c>
      <c r="BK303" s="151">
        <f t="shared" si="69"/>
        <v>0</v>
      </c>
      <c r="BL303" s="14" t="s">
        <v>200</v>
      </c>
      <c r="BM303" s="150" t="s">
        <v>706</v>
      </c>
    </row>
    <row r="304" spans="1:65" s="2" customFormat="1" ht="14.45" customHeight="1" x14ac:dyDescent="0.2">
      <c r="A304" s="29"/>
      <c r="B304" s="142"/>
      <c r="C304" s="173" t="s">
        <v>694</v>
      </c>
      <c r="D304" s="173" t="s">
        <v>143</v>
      </c>
      <c r="E304" s="174" t="s">
        <v>708</v>
      </c>
      <c r="F304" s="175" t="s">
        <v>709</v>
      </c>
      <c r="G304" s="176" t="s">
        <v>145</v>
      </c>
      <c r="H304" s="177">
        <v>30</v>
      </c>
      <c r="I304" s="143"/>
      <c r="J304" s="144">
        <f t="shared" si="60"/>
        <v>0</v>
      </c>
      <c r="K304" s="145"/>
      <c r="L304" s="30"/>
      <c r="M304" s="146" t="s">
        <v>1</v>
      </c>
      <c r="N304" s="147" t="s">
        <v>40</v>
      </c>
      <c r="O304" s="55"/>
      <c r="P304" s="148">
        <f t="shared" si="61"/>
        <v>0</v>
      </c>
      <c r="Q304" s="148">
        <v>0</v>
      </c>
      <c r="R304" s="148">
        <f t="shared" si="62"/>
        <v>0</v>
      </c>
      <c r="S304" s="148">
        <v>0</v>
      </c>
      <c r="T304" s="149">
        <f t="shared" si="6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50" t="s">
        <v>200</v>
      </c>
      <c r="AT304" s="150" t="s">
        <v>143</v>
      </c>
      <c r="AU304" s="150" t="s">
        <v>147</v>
      </c>
      <c r="AY304" s="14" t="s">
        <v>140</v>
      </c>
      <c r="BE304" s="151">
        <f t="shared" si="64"/>
        <v>0</v>
      </c>
      <c r="BF304" s="151">
        <f t="shared" si="65"/>
        <v>0</v>
      </c>
      <c r="BG304" s="151">
        <f t="shared" si="66"/>
        <v>0</v>
      </c>
      <c r="BH304" s="151">
        <f t="shared" si="67"/>
        <v>0</v>
      </c>
      <c r="BI304" s="151">
        <f t="shared" si="68"/>
        <v>0</v>
      </c>
      <c r="BJ304" s="14" t="s">
        <v>147</v>
      </c>
      <c r="BK304" s="151">
        <f t="shared" si="69"/>
        <v>0</v>
      </c>
      <c r="BL304" s="14" t="s">
        <v>200</v>
      </c>
      <c r="BM304" s="150" t="s">
        <v>710</v>
      </c>
    </row>
    <row r="305" spans="1:65" s="2" customFormat="1" ht="24.2" customHeight="1" x14ac:dyDescent="0.2">
      <c r="A305" s="29"/>
      <c r="B305" s="142"/>
      <c r="C305" s="173" t="s">
        <v>697</v>
      </c>
      <c r="D305" s="173" t="s">
        <v>143</v>
      </c>
      <c r="E305" s="174" t="s">
        <v>712</v>
      </c>
      <c r="F305" s="175" t="s">
        <v>713</v>
      </c>
      <c r="G305" s="176" t="s">
        <v>714</v>
      </c>
      <c r="H305" s="177">
        <v>15</v>
      </c>
      <c r="I305" s="143"/>
      <c r="J305" s="144">
        <f t="shared" si="60"/>
        <v>0</v>
      </c>
      <c r="K305" s="145"/>
      <c r="L305" s="30"/>
      <c r="M305" s="146" t="s">
        <v>1</v>
      </c>
      <c r="N305" s="147" t="s">
        <v>40</v>
      </c>
      <c r="O305" s="55"/>
      <c r="P305" s="148">
        <f t="shared" si="61"/>
        <v>0</v>
      </c>
      <c r="Q305" s="148">
        <v>2.5999999999999998E-4</v>
      </c>
      <c r="R305" s="148">
        <f t="shared" si="62"/>
        <v>3.8999999999999998E-3</v>
      </c>
      <c r="S305" s="148">
        <v>0</v>
      </c>
      <c r="T305" s="149">
        <f t="shared" si="6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50" t="s">
        <v>200</v>
      </c>
      <c r="AT305" s="150" t="s">
        <v>143</v>
      </c>
      <c r="AU305" s="150" t="s">
        <v>147</v>
      </c>
      <c r="AY305" s="14" t="s">
        <v>140</v>
      </c>
      <c r="BE305" s="151">
        <f t="shared" si="64"/>
        <v>0</v>
      </c>
      <c r="BF305" s="151">
        <f t="shared" si="65"/>
        <v>0</v>
      </c>
      <c r="BG305" s="151">
        <f t="shared" si="66"/>
        <v>0</v>
      </c>
      <c r="BH305" s="151">
        <f t="shared" si="67"/>
        <v>0</v>
      </c>
      <c r="BI305" s="151">
        <f t="shared" si="68"/>
        <v>0</v>
      </c>
      <c r="BJ305" s="14" t="s">
        <v>147</v>
      </c>
      <c r="BK305" s="151">
        <f t="shared" si="69"/>
        <v>0</v>
      </c>
      <c r="BL305" s="14" t="s">
        <v>200</v>
      </c>
      <c r="BM305" s="150" t="s">
        <v>715</v>
      </c>
    </row>
    <row r="306" spans="1:65" s="2" customFormat="1" ht="24.2" customHeight="1" x14ac:dyDescent="0.2">
      <c r="A306" s="29"/>
      <c r="B306" s="142"/>
      <c r="C306" s="178" t="s">
        <v>700</v>
      </c>
      <c r="D306" s="178" t="s">
        <v>268</v>
      </c>
      <c r="E306" s="179" t="s">
        <v>717</v>
      </c>
      <c r="F306" s="180" t="s">
        <v>718</v>
      </c>
      <c r="G306" s="181" t="s">
        <v>145</v>
      </c>
      <c r="H306" s="182">
        <v>30</v>
      </c>
      <c r="I306" s="152"/>
      <c r="J306" s="153">
        <f t="shared" si="60"/>
        <v>0</v>
      </c>
      <c r="K306" s="154"/>
      <c r="L306" s="155"/>
      <c r="M306" s="156" t="s">
        <v>1</v>
      </c>
      <c r="N306" s="157" t="s">
        <v>40</v>
      </c>
      <c r="O306" s="55"/>
      <c r="P306" s="148">
        <f t="shared" si="61"/>
        <v>0</v>
      </c>
      <c r="Q306" s="148">
        <v>8.0000000000000007E-5</v>
      </c>
      <c r="R306" s="148">
        <f t="shared" si="62"/>
        <v>2.4000000000000002E-3</v>
      </c>
      <c r="S306" s="148">
        <v>0</v>
      </c>
      <c r="T306" s="149">
        <f t="shared" si="6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50" t="s">
        <v>263</v>
      </c>
      <c r="AT306" s="150" t="s">
        <v>268</v>
      </c>
      <c r="AU306" s="150" t="s">
        <v>147</v>
      </c>
      <c r="AY306" s="14" t="s">
        <v>140</v>
      </c>
      <c r="BE306" s="151">
        <f t="shared" si="64"/>
        <v>0</v>
      </c>
      <c r="BF306" s="151">
        <f t="shared" si="65"/>
        <v>0</v>
      </c>
      <c r="BG306" s="151">
        <f t="shared" si="66"/>
        <v>0</v>
      </c>
      <c r="BH306" s="151">
        <f t="shared" si="67"/>
        <v>0</v>
      </c>
      <c r="BI306" s="151">
        <f t="shared" si="68"/>
        <v>0</v>
      </c>
      <c r="BJ306" s="14" t="s">
        <v>147</v>
      </c>
      <c r="BK306" s="151">
        <f t="shared" si="69"/>
        <v>0</v>
      </c>
      <c r="BL306" s="14" t="s">
        <v>200</v>
      </c>
      <c r="BM306" s="150" t="s">
        <v>719</v>
      </c>
    </row>
    <row r="307" spans="1:65" s="2" customFormat="1" ht="24.2" customHeight="1" x14ac:dyDescent="0.2">
      <c r="A307" s="29"/>
      <c r="B307" s="142"/>
      <c r="C307" s="173" t="s">
        <v>703</v>
      </c>
      <c r="D307" s="173" t="s">
        <v>143</v>
      </c>
      <c r="E307" s="174" t="s">
        <v>721</v>
      </c>
      <c r="F307" s="175" t="s">
        <v>722</v>
      </c>
      <c r="G307" s="176" t="s">
        <v>145</v>
      </c>
      <c r="H307" s="177">
        <v>1</v>
      </c>
      <c r="I307" s="143"/>
      <c r="J307" s="144">
        <f t="shared" si="60"/>
        <v>0</v>
      </c>
      <c r="K307" s="145"/>
      <c r="L307" s="30"/>
      <c r="M307" s="146" t="s">
        <v>1</v>
      </c>
      <c r="N307" s="147" t="s">
        <v>40</v>
      </c>
      <c r="O307" s="55"/>
      <c r="P307" s="148">
        <f t="shared" si="61"/>
        <v>0</v>
      </c>
      <c r="Q307" s="148">
        <v>6.9999999999999994E-5</v>
      </c>
      <c r="R307" s="148">
        <f t="shared" si="62"/>
        <v>6.9999999999999994E-5</v>
      </c>
      <c r="S307" s="148">
        <v>0</v>
      </c>
      <c r="T307" s="149">
        <f t="shared" si="6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50" t="s">
        <v>200</v>
      </c>
      <c r="AT307" s="150" t="s">
        <v>143</v>
      </c>
      <c r="AU307" s="150" t="s">
        <v>147</v>
      </c>
      <c r="AY307" s="14" t="s">
        <v>140</v>
      </c>
      <c r="BE307" s="151">
        <f t="shared" si="64"/>
        <v>0</v>
      </c>
      <c r="BF307" s="151">
        <f t="shared" si="65"/>
        <v>0</v>
      </c>
      <c r="BG307" s="151">
        <f t="shared" si="66"/>
        <v>0</v>
      </c>
      <c r="BH307" s="151">
        <f t="shared" si="67"/>
        <v>0</v>
      </c>
      <c r="BI307" s="151">
        <f t="shared" si="68"/>
        <v>0</v>
      </c>
      <c r="BJ307" s="14" t="s">
        <v>147</v>
      </c>
      <c r="BK307" s="151">
        <f t="shared" si="69"/>
        <v>0</v>
      </c>
      <c r="BL307" s="14" t="s">
        <v>200</v>
      </c>
      <c r="BM307" s="150" t="s">
        <v>1922</v>
      </c>
    </row>
    <row r="308" spans="1:65" s="2" customFormat="1" ht="37.9" customHeight="1" x14ac:dyDescent="0.2">
      <c r="A308" s="29"/>
      <c r="B308" s="142"/>
      <c r="C308" s="178" t="s">
        <v>707</v>
      </c>
      <c r="D308" s="178" t="s">
        <v>268</v>
      </c>
      <c r="E308" s="179" t="s">
        <v>724</v>
      </c>
      <c r="F308" s="180" t="s">
        <v>725</v>
      </c>
      <c r="G308" s="181" t="s">
        <v>145</v>
      </c>
      <c r="H308" s="182">
        <v>1</v>
      </c>
      <c r="I308" s="152"/>
      <c r="J308" s="153">
        <f t="shared" si="60"/>
        <v>0</v>
      </c>
      <c r="K308" s="154"/>
      <c r="L308" s="155"/>
      <c r="M308" s="156" t="s">
        <v>1</v>
      </c>
      <c r="N308" s="157" t="s">
        <v>40</v>
      </c>
      <c r="O308" s="55"/>
      <c r="P308" s="148">
        <f t="shared" si="61"/>
        <v>0</v>
      </c>
      <c r="Q308" s="148">
        <v>9.7000000000000005E-4</v>
      </c>
      <c r="R308" s="148">
        <f t="shared" si="62"/>
        <v>9.7000000000000005E-4</v>
      </c>
      <c r="S308" s="148">
        <v>0</v>
      </c>
      <c r="T308" s="149">
        <f t="shared" si="6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50" t="s">
        <v>263</v>
      </c>
      <c r="AT308" s="150" t="s">
        <v>268</v>
      </c>
      <c r="AU308" s="150" t="s">
        <v>147</v>
      </c>
      <c r="AY308" s="14" t="s">
        <v>140</v>
      </c>
      <c r="BE308" s="151">
        <f t="shared" si="64"/>
        <v>0</v>
      </c>
      <c r="BF308" s="151">
        <f t="shared" si="65"/>
        <v>0</v>
      </c>
      <c r="BG308" s="151">
        <f t="shared" si="66"/>
        <v>0</v>
      </c>
      <c r="BH308" s="151">
        <f t="shared" si="67"/>
        <v>0</v>
      </c>
      <c r="BI308" s="151">
        <f t="shared" si="68"/>
        <v>0</v>
      </c>
      <c r="BJ308" s="14" t="s">
        <v>147</v>
      </c>
      <c r="BK308" s="151">
        <f t="shared" si="69"/>
        <v>0</v>
      </c>
      <c r="BL308" s="14" t="s">
        <v>200</v>
      </c>
      <c r="BM308" s="150" t="s">
        <v>1923</v>
      </c>
    </row>
    <row r="309" spans="1:65" s="2" customFormat="1" ht="24.2" customHeight="1" x14ac:dyDescent="0.2">
      <c r="A309" s="29"/>
      <c r="B309" s="142"/>
      <c r="C309" s="173" t="s">
        <v>711</v>
      </c>
      <c r="D309" s="173" t="s">
        <v>143</v>
      </c>
      <c r="E309" s="174" t="s">
        <v>727</v>
      </c>
      <c r="F309" s="175" t="s">
        <v>728</v>
      </c>
      <c r="G309" s="176" t="s">
        <v>145</v>
      </c>
      <c r="H309" s="177">
        <v>2</v>
      </c>
      <c r="I309" s="143"/>
      <c r="J309" s="144">
        <f t="shared" si="60"/>
        <v>0</v>
      </c>
      <c r="K309" s="145"/>
      <c r="L309" s="30"/>
      <c r="M309" s="146" t="s">
        <v>1</v>
      </c>
      <c r="N309" s="147" t="s">
        <v>40</v>
      </c>
      <c r="O309" s="55"/>
      <c r="P309" s="148">
        <f t="shared" si="61"/>
        <v>0</v>
      </c>
      <c r="Q309" s="148">
        <v>9.0000000000000006E-5</v>
      </c>
      <c r="R309" s="148">
        <f t="shared" si="62"/>
        <v>1.8000000000000001E-4</v>
      </c>
      <c r="S309" s="148">
        <v>0</v>
      </c>
      <c r="T309" s="149">
        <f t="shared" si="6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0" t="s">
        <v>200</v>
      </c>
      <c r="AT309" s="150" t="s">
        <v>143</v>
      </c>
      <c r="AU309" s="150" t="s">
        <v>147</v>
      </c>
      <c r="AY309" s="14" t="s">
        <v>140</v>
      </c>
      <c r="BE309" s="151">
        <f t="shared" si="64"/>
        <v>0</v>
      </c>
      <c r="BF309" s="151">
        <f t="shared" si="65"/>
        <v>0</v>
      </c>
      <c r="BG309" s="151">
        <f t="shared" si="66"/>
        <v>0</v>
      </c>
      <c r="BH309" s="151">
        <f t="shared" si="67"/>
        <v>0</v>
      </c>
      <c r="BI309" s="151">
        <f t="shared" si="68"/>
        <v>0</v>
      </c>
      <c r="BJ309" s="14" t="s">
        <v>147</v>
      </c>
      <c r="BK309" s="151">
        <f t="shared" si="69"/>
        <v>0</v>
      </c>
      <c r="BL309" s="14" t="s">
        <v>200</v>
      </c>
      <c r="BM309" s="150" t="s">
        <v>1924</v>
      </c>
    </row>
    <row r="310" spans="1:65" s="2" customFormat="1" ht="37.9" customHeight="1" x14ac:dyDescent="0.2">
      <c r="A310" s="29"/>
      <c r="B310" s="142"/>
      <c r="C310" s="178" t="s">
        <v>716</v>
      </c>
      <c r="D310" s="178" t="s">
        <v>268</v>
      </c>
      <c r="E310" s="179" t="s">
        <v>730</v>
      </c>
      <c r="F310" s="180" t="s">
        <v>731</v>
      </c>
      <c r="G310" s="181" t="s">
        <v>145</v>
      </c>
      <c r="H310" s="182">
        <v>2</v>
      </c>
      <c r="I310" s="152"/>
      <c r="J310" s="153">
        <f t="shared" si="60"/>
        <v>0</v>
      </c>
      <c r="K310" s="154"/>
      <c r="L310" s="155"/>
      <c r="M310" s="156" t="s">
        <v>1</v>
      </c>
      <c r="N310" s="157" t="s">
        <v>40</v>
      </c>
      <c r="O310" s="55"/>
      <c r="P310" s="148">
        <f t="shared" si="61"/>
        <v>0</v>
      </c>
      <c r="Q310" s="148">
        <v>4.45E-3</v>
      </c>
      <c r="R310" s="148">
        <f t="shared" si="62"/>
        <v>8.8999999999999999E-3</v>
      </c>
      <c r="S310" s="148">
        <v>0</v>
      </c>
      <c r="T310" s="149">
        <f t="shared" si="6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50" t="s">
        <v>263</v>
      </c>
      <c r="AT310" s="150" t="s">
        <v>268</v>
      </c>
      <c r="AU310" s="150" t="s">
        <v>147</v>
      </c>
      <c r="AY310" s="14" t="s">
        <v>140</v>
      </c>
      <c r="BE310" s="151">
        <f t="shared" si="64"/>
        <v>0</v>
      </c>
      <c r="BF310" s="151">
        <f t="shared" si="65"/>
        <v>0</v>
      </c>
      <c r="BG310" s="151">
        <f t="shared" si="66"/>
        <v>0</v>
      </c>
      <c r="BH310" s="151">
        <f t="shared" si="67"/>
        <v>0</v>
      </c>
      <c r="BI310" s="151">
        <f t="shared" si="68"/>
        <v>0</v>
      </c>
      <c r="BJ310" s="14" t="s">
        <v>147</v>
      </c>
      <c r="BK310" s="151">
        <f t="shared" si="69"/>
        <v>0</v>
      </c>
      <c r="BL310" s="14" t="s">
        <v>200</v>
      </c>
      <c r="BM310" s="150" t="s">
        <v>1925</v>
      </c>
    </row>
    <row r="311" spans="1:65" s="2" customFormat="1" ht="24.2" customHeight="1" x14ac:dyDescent="0.2">
      <c r="A311" s="29"/>
      <c r="B311" s="142"/>
      <c r="C311" s="173" t="s">
        <v>720</v>
      </c>
      <c r="D311" s="173" t="s">
        <v>143</v>
      </c>
      <c r="E311" s="174" t="s">
        <v>733</v>
      </c>
      <c r="F311" s="175" t="s">
        <v>734</v>
      </c>
      <c r="G311" s="176" t="s">
        <v>163</v>
      </c>
      <c r="H311" s="177">
        <v>188</v>
      </c>
      <c r="I311" s="143"/>
      <c r="J311" s="144">
        <f t="shared" si="60"/>
        <v>0</v>
      </c>
      <c r="K311" s="145"/>
      <c r="L311" s="30"/>
      <c r="M311" s="146" t="s">
        <v>1</v>
      </c>
      <c r="N311" s="147" t="s">
        <v>40</v>
      </c>
      <c r="O311" s="55"/>
      <c r="P311" s="148">
        <f t="shared" si="61"/>
        <v>0</v>
      </c>
      <c r="Q311" s="148">
        <v>1.8000000000000001E-4</v>
      </c>
      <c r="R311" s="148">
        <f t="shared" si="62"/>
        <v>3.3840000000000002E-2</v>
      </c>
      <c r="S311" s="148">
        <v>0</v>
      </c>
      <c r="T311" s="149">
        <f t="shared" si="6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50" t="s">
        <v>200</v>
      </c>
      <c r="AT311" s="150" t="s">
        <v>143</v>
      </c>
      <c r="AU311" s="150" t="s">
        <v>147</v>
      </c>
      <c r="AY311" s="14" t="s">
        <v>140</v>
      </c>
      <c r="BE311" s="151">
        <f t="shared" si="64"/>
        <v>0</v>
      </c>
      <c r="BF311" s="151">
        <f t="shared" si="65"/>
        <v>0</v>
      </c>
      <c r="BG311" s="151">
        <f t="shared" si="66"/>
        <v>0</v>
      </c>
      <c r="BH311" s="151">
        <f t="shared" si="67"/>
        <v>0</v>
      </c>
      <c r="BI311" s="151">
        <f t="shared" si="68"/>
        <v>0</v>
      </c>
      <c r="BJ311" s="14" t="s">
        <v>147</v>
      </c>
      <c r="BK311" s="151">
        <f t="shared" si="69"/>
        <v>0</v>
      </c>
      <c r="BL311" s="14" t="s">
        <v>200</v>
      </c>
      <c r="BM311" s="150" t="s">
        <v>735</v>
      </c>
    </row>
    <row r="312" spans="1:65" s="2" customFormat="1" ht="14.45" customHeight="1" x14ac:dyDescent="0.2">
      <c r="A312" s="29"/>
      <c r="B312" s="142"/>
      <c r="C312" s="173" t="s">
        <v>723</v>
      </c>
      <c r="D312" s="173" t="s">
        <v>143</v>
      </c>
      <c r="E312" s="174" t="s">
        <v>737</v>
      </c>
      <c r="F312" s="175" t="s">
        <v>738</v>
      </c>
      <c r="G312" s="176" t="s">
        <v>163</v>
      </c>
      <c r="H312" s="177">
        <v>30</v>
      </c>
      <c r="I312" s="143"/>
      <c r="J312" s="144">
        <f t="shared" si="60"/>
        <v>0</v>
      </c>
      <c r="K312" s="145"/>
      <c r="L312" s="30"/>
      <c r="M312" s="146" t="s">
        <v>1</v>
      </c>
      <c r="N312" s="147" t="s">
        <v>40</v>
      </c>
      <c r="O312" s="55"/>
      <c r="P312" s="148">
        <f t="shared" si="61"/>
        <v>0</v>
      </c>
      <c r="Q312" s="148">
        <v>0</v>
      </c>
      <c r="R312" s="148">
        <f t="shared" si="62"/>
        <v>0</v>
      </c>
      <c r="S312" s="148">
        <v>0</v>
      </c>
      <c r="T312" s="149">
        <f t="shared" si="63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50" t="s">
        <v>146</v>
      </c>
      <c r="AT312" s="150" t="s">
        <v>143</v>
      </c>
      <c r="AU312" s="150" t="s">
        <v>147</v>
      </c>
      <c r="AY312" s="14" t="s">
        <v>140</v>
      </c>
      <c r="BE312" s="151">
        <f t="shared" si="64"/>
        <v>0</v>
      </c>
      <c r="BF312" s="151">
        <f t="shared" si="65"/>
        <v>0</v>
      </c>
      <c r="BG312" s="151">
        <f t="shared" si="66"/>
        <v>0</v>
      </c>
      <c r="BH312" s="151">
        <f t="shared" si="67"/>
        <v>0</v>
      </c>
      <c r="BI312" s="151">
        <f t="shared" si="68"/>
        <v>0</v>
      </c>
      <c r="BJ312" s="14" t="s">
        <v>147</v>
      </c>
      <c r="BK312" s="151">
        <f t="shared" si="69"/>
        <v>0</v>
      </c>
      <c r="BL312" s="14" t="s">
        <v>146</v>
      </c>
      <c r="BM312" s="150" t="s">
        <v>739</v>
      </c>
    </row>
    <row r="313" spans="1:65" s="2" customFormat="1" ht="14.45" customHeight="1" x14ac:dyDescent="0.2">
      <c r="A313" s="29"/>
      <c r="B313" s="142"/>
      <c r="C313" s="173" t="s">
        <v>726</v>
      </c>
      <c r="D313" s="173" t="s">
        <v>143</v>
      </c>
      <c r="E313" s="174" t="s">
        <v>741</v>
      </c>
      <c r="F313" s="175" t="s">
        <v>742</v>
      </c>
      <c r="G313" s="176" t="s">
        <v>743</v>
      </c>
      <c r="H313" s="177">
        <v>5</v>
      </c>
      <c r="I313" s="143"/>
      <c r="J313" s="144">
        <f t="shared" si="60"/>
        <v>0</v>
      </c>
      <c r="K313" s="145"/>
      <c r="L313" s="30"/>
      <c r="M313" s="146" t="s">
        <v>1</v>
      </c>
      <c r="N313" s="147" t="s">
        <v>40</v>
      </c>
      <c r="O313" s="55"/>
      <c r="P313" s="148">
        <f t="shared" si="61"/>
        <v>0</v>
      </c>
      <c r="Q313" s="148">
        <v>0</v>
      </c>
      <c r="R313" s="148">
        <f t="shared" si="62"/>
        <v>0</v>
      </c>
      <c r="S313" s="148">
        <v>0</v>
      </c>
      <c r="T313" s="149">
        <f t="shared" si="63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50" t="s">
        <v>146</v>
      </c>
      <c r="AT313" s="150" t="s">
        <v>143</v>
      </c>
      <c r="AU313" s="150" t="s">
        <v>147</v>
      </c>
      <c r="AY313" s="14" t="s">
        <v>140</v>
      </c>
      <c r="BE313" s="151">
        <f t="shared" si="64"/>
        <v>0</v>
      </c>
      <c r="BF313" s="151">
        <f t="shared" si="65"/>
        <v>0</v>
      </c>
      <c r="BG313" s="151">
        <f t="shared" si="66"/>
        <v>0</v>
      </c>
      <c r="BH313" s="151">
        <f t="shared" si="67"/>
        <v>0</v>
      </c>
      <c r="BI313" s="151">
        <f t="shared" si="68"/>
        <v>0</v>
      </c>
      <c r="BJ313" s="14" t="s">
        <v>147</v>
      </c>
      <c r="BK313" s="151">
        <f t="shared" si="69"/>
        <v>0</v>
      </c>
      <c r="BL313" s="14" t="s">
        <v>146</v>
      </c>
      <c r="BM313" s="150" t="s">
        <v>744</v>
      </c>
    </row>
    <row r="314" spans="1:65" s="2" customFormat="1" ht="24.2" customHeight="1" x14ac:dyDescent="0.2">
      <c r="A314" s="29"/>
      <c r="B314" s="142"/>
      <c r="C314" s="173" t="s">
        <v>729</v>
      </c>
      <c r="D314" s="173" t="s">
        <v>143</v>
      </c>
      <c r="E314" s="174" t="s">
        <v>746</v>
      </c>
      <c r="F314" s="175" t="s">
        <v>747</v>
      </c>
      <c r="G314" s="176" t="s">
        <v>163</v>
      </c>
      <c r="H314" s="177">
        <v>188</v>
      </c>
      <c r="I314" s="143"/>
      <c r="J314" s="144">
        <f t="shared" si="60"/>
        <v>0</v>
      </c>
      <c r="K314" s="145"/>
      <c r="L314" s="30"/>
      <c r="M314" s="146" t="s">
        <v>1</v>
      </c>
      <c r="N314" s="147" t="s">
        <v>40</v>
      </c>
      <c r="O314" s="55"/>
      <c r="P314" s="148">
        <f t="shared" si="61"/>
        <v>0</v>
      </c>
      <c r="Q314" s="148">
        <v>1.0000000000000001E-5</v>
      </c>
      <c r="R314" s="148">
        <f t="shared" si="62"/>
        <v>1.8800000000000002E-3</v>
      </c>
      <c r="S314" s="148">
        <v>0</v>
      </c>
      <c r="T314" s="149">
        <f t="shared" si="63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50" t="s">
        <v>200</v>
      </c>
      <c r="AT314" s="150" t="s">
        <v>143</v>
      </c>
      <c r="AU314" s="150" t="s">
        <v>147</v>
      </c>
      <c r="AY314" s="14" t="s">
        <v>140</v>
      </c>
      <c r="BE314" s="151">
        <f t="shared" si="64"/>
        <v>0</v>
      </c>
      <c r="BF314" s="151">
        <f t="shared" si="65"/>
        <v>0</v>
      </c>
      <c r="BG314" s="151">
        <f t="shared" si="66"/>
        <v>0</v>
      </c>
      <c r="BH314" s="151">
        <f t="shared" si="67"/>
        <v>0</v>
      </c>
      <c r="BI314" s="151">
        <f t="shared" si="68"/>
        <v>0</v>
      </c>
      <c r="BJ314" s="14" t="s">
        <v>147</v>
      </c>
      <c r="BK314" s="151">
        <f t="shared" si="69"/>
        <v>0</v>
      </c>
      <c r="BL314" s="14" t="s">
        <v>200</v>
      </c>
      <c r="BM314" s="150" t="s">
        <v>748</v>
      </c>
    </row>
    <row r="315" spans="1:65" s="2" customFormat="1" ht="24.2" customHeight="1" x14ac:dyDescent="0.2">
      <c r="A315" s="29"/>
      <c r="B315" s="142"/>
      <c r="C315" s="173" t="s">
        <v>732</v>
      </c>
      <c r="D315" s="173" t="s">
        <v>143</v>
      </c>
      <c r="E315" s="174" t="s">
        <v>750</v>
      </c>
      <c r="F315" s="175" t="s">
        <v>751</v>
      </c>
      <c r="G315" s="176" t="s">
        <v>462</v>
      </c>
      <c r="H315" s="158"/>
      <c r="I315" s="143"/>
      <c r="J315" s="144">
        <f t="shared" si="60"/>
        <v>0</v>
      </c>
      <c r="K315" s="145"/>
      <c r="L315" s="30"/>
      <c r="M315" s="146" t="s">
        <v>1</v>
      </c>
      <c r="N315" s="147" t="s">
        <v>40</v>
      </c>
      <c r="O315" s="55"/>
      <c r="P315" s="148">
        <f t="shared" si="61"/>
        <v>0</v>
      </c>
      <c r="Q315" s="148">
        <v>0</v>
      </c>
      <c r="R315" s="148">
        <f t="shared" si="62"/>
        <v>0</v>
      </c>
      <c r="S315" s="148">
        <v>0</v>
      </c>
      <c r="T315" s="149">
        <f t="shared" si="63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50" t="s">
        <v>200</v>
      </c>
      <c r="AT315" s="150" t="s">
        <v>143</v>
      </c>
      <c r="AU315" s="150" t="s">
        <v>147</v>
      </c>
      <c r="AY315" s="14" t="s">
        <v>140</v>
      </c>
      <c r="BE315" s="151">
        <f t="shared" si="64"/>
        <v>0</v>
      </c>
      <c r="BF315" s="151">
        <f t="shared" si="65"/>
        <v>0</v>
      </c>
      <c r="BG315" s="151">
        <f t="shared" si="66"/>
        <v>0</v>
      </c>
      <c r="BH315" s="151">
        <f t="shared" si="67"/>
        <v>0</v>
      </c>
      <c r="BI315" s="151">
        <f t="shared" si="68"/>
        <v>0</v>
      </c>
      <c r="BJ315" s="14" t="s">
        <v>147</v>
      </c>
      <c r="BK315" s="151">
        <f t="shared" si="69"/>
        <v>0</v>
      </c>
      <c r="BL315" s="14" t="s">
        <v>200</v>
      </c>
      <c r="BM315" s="150" t="s">
        <v>752</v>
      </c>
    </row>
    <row r="316" spans="1:65" s="12" customFormat="1" ht="22.9" customHeight="1" x14ac:dyDescent="0.2">
      <c r="B316" s="130"/>
      <c r="D316" s="131" t="s">
        <v>73</v>
      </c>
      <c r="E316" s="140" t="s">
        <v>753</v>
      </c>
      <c r="F316" s="140" t="s">
        <v>754</v>
      </c>
      <c r="I316" s="133"/>
      <c r="J316" s="141">
        <f>BK316</f>
        <v>0</v>
      </c>
      <c r="L316" s="130"/>
      <c r="M316" s="134"/>
      <c r="N316" s="135"/>
      <c r="O316" s="135"/>
      <c r="P316" s="136">
        <f>SUM(P317:P330)</f>
        <v>0</v>
      </c>
      <c r="Q316" s="135"/>
      <c r="R316" s="136">
        <f>SUM(R317:R330)</f>
        <v>0.14094999999999999</v>
      </c>
      <c r="S316" s="135"/>
      <c r="T316" s="137">
        <f>SUM(T317:T330)</f>
        <v>1.197E-2</v>
      </c>
      <c r="AR316" s="131" t="s">
        <v>147</v>
      </c>
      <c r="AT316" s="138" t="s">
        <v>73</v>
      </c>
      <c r="AU316" s="138" t="s">
        <v>80</v>
      </c>
      <c r="AY316" s="131" t="s">
        <v>140</v>
      </c>
      <c r="BK316" s="139">
        <f>SUM(BK317:BK330)</f>
        <v>0</v>
      </c>
    </row>
    <row r="317" spans="1:65" s="2" customFormat="1" ht="24.2" customHeight="1" x14ac:dyDescent="0.2">
      <c r="A317" s="29"/>
      <c r="B317" s="142"/>
      <c r="C317" s="173" t="s">
        <v>736</v>
      </c>
      <c r="D317" s="173" t="s">
        <v>143</v>
      </c>
      <c r="E317" s="174" t="s">
        <v>756</v>
      </c>
      <c r="F317" s="175" t="s">
        <v>757</v>
      </c>
      <c r="G317" s="176" t="s">
        <v>758</v>
      </c>
      <c r="H317" s="177">
        <v>7</v>
      </c>
      <c r="I317" s="143"/>
      <c r="J317" s="144">
        <f t="shared" ref="J317:J330" si="70">ROUND(I317*H317,2)</f>
        <v>0</v>
      </c>
      <c r="K317" s="145"/>
      <c r="L317" s="30"/>
      <c r="M317" s="146" t="s">
        <v>1</v>
      </c>
      <c r="N317" s="147" t="s">
        <v>40</v>
      </c>
      <c r="O317" s="55"/>
      <c r="P317" s="148">
        <f t="shared" ref="P317:P330" si="71">O317*H317</f>
        <v>0</v>
      </c>
      <c r="Q317" s="148">
        <v>0</v>
      </c>
      <c r="R317" s="148">
        <f t="shared" ref="R317:R330" si="72">Q317*H317</f>
        <v>0</v>
      </c>
      <c r="S317" s="148">
        <v>0</v>
      </c>
      <c r="T317" s="149">
        <f t="shared" ref="T317:T330" si="73">S317*H317</f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50" t="s">
        <v>200</v>
      </c>
      <c r="AT317" s="150" t="s">
        <v>143</v>
      </c>
      <c r="AU317" s="150" t="s">
        <v>147</v>
      </c>
      <c r="AY317" s="14" t="s">
        <v>140</v>
      </c>
      <c r="BE317" s="151">
        <f t="shared" ref="BE317:BE330" si="74">IF(N317="základná",J317,0)</f>
        <v>0</v>
      </c>
      <c r="BF317" s="151">
        <f t="shared" ref="BF317:BF330" si="75">IF(N317="znížená",J317,0)</f>
        <v>0</v>
      </c>
      <c r="BG317" s="151">
        <f t="shared" ref="BG317:BG330" si="76">IF(N317="zákl. prenesená",J317,0)</f>
        <v>0</v>
      </c>
      <c r="BH317" s="151">
        <f t="shared" ref="BH317:BH330" si="77">IF(N317="zníž. prenesená",J317,0)</f>
        <v>0</v>
      </c>
      <c r="BI317" s="151">
        <f t="shared" ref="BI317:BI330" si="78">IF(N317="nulová",J317,0)</f>
        <v>0</v>
      </c>
      <c r="BJ317" s="14" t="s">
        <v>147</v>
      </c>
      <c r="BK317" s="151">
        <f t="shared" ref="BK317:BK330" si="79">ROUND(I317*H317,2)</f>
        <v>0</v>
      </c>
      <c r="BL317" s="14" t="s">
        <v>200</v>
      </c>
      <c r="BM317" s="150" t="s">
        <v>759</v>
      </c>
    </row>
    <row r="318" spans="1:65" s="2" customFormat="1" ht="24.2" customHeight="1" x14ac:dyDescent="0.2">
      <c r="A318" s="29"/>
      <c r="B318" s="142"/>
      <c r="C318" s="173" t="s">
        <v>740</v>
      </c>
      <c r="D318" s="173" t="s">
        <v>143</v>
      </c>
      <c r="E318" s="174" t="s">
        <v>761</v>
      </c>
      <c r="F318" s="175" t="s">
        <v>762</v>
      </c>
      <c r="G318" s="176" t="s">
        <v>145</v>
      </c>
      <c r="H318" s="177">
        <v>8</v>
      </c>
      <c r="I318" s="143"/>
      <c r="J318" s="144">
        <f t="shared" si="70"/>
        <v>0</v>
      </c>
      <c r="K318" s="145"/>
      <c r="L318" s="30"/>
      <c r="M318" s="146" t="s">
        <v>1</v>
      </c>
      <c r="N318" s="147" t="s">
        <v>40</v>
      </c>
      <c r="O318" s="55"/>
      <c r="P318" s="148">
        <f t="shared" si="71"/>
        <v>0</v>
      </c>
      <c r="Q318" s="148">
        <v>2.7999999999999998E-4</v>
      </c>
      <c r="R318" s="148">
        <f t="shared" si="72"/>
        <v>2.2399999999999998E-3</v>
      </c>
      <c r="S318" s="148">
        <v>0</v>
      </c>
      <c r="T318" s="149">
        <f t="shared" si="7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50" t="s">
        <v>200</v>
      </c>
      <c r="AT318" s="150" t="s">
        <v>143</v>
      </c>
      <c r="AU318" s="150" t="s">
        <v>147</v>
      </c>
      <c r="AY318" s="14" t="s">
        <v>140</v>
      </c>
      <c r="BE318" s="151">
        <f t="shared" si="74"/>
        <v>0</v>
      </c>
      <c r="BF318" s="151">
        <f t="shared" si="75"/>
        <v>0</v>
      </c>
      <c r="BG318" s="151">
        <f t="shared" si="76"/>
        <v>0</v>
      </c>
      <c r="BH318" s="151">
        <f t="shared" si="77"/>
        <v>0</v>
      </c>
      <c r="BI318" s="151">
        <f t="shared" si="78"/>
        <v>0</v>
      </c>
      <c r="BJ318" s="14" t="s">
        <v>147</v>
      </c>
      <c r="BK318" s="151">
        <f t="shared" si="79"/>
        <v>0</v>
      </c>
      <c r="BL318" s="14" t="s">
        <v>200</v>
      </c>
      <c r="BM318" s="150" t="s">
        <v>763</v>
      </c>
    </row>
    <row r="319" spans="1:65" s="2" customFormat="1" ht="14.45" customHeight="1" x14ac:dyDescent="0.2">
      <c r="A319" s="29"/>
      <c r="B319" s="142"/>
      <c r="C319" s="178" t="s">
        <v>745</v>
      </c>
      <c r="D319" s="178" t="s">
        <v>268</v>
      </c>
      <c r="E319" s="179" t="s">
        <v>765</v>
      </c>
      <c r="F319" s="180" t="s">
        <v>766</v>
      </c>
      <c r="G319" s="181" t="s">
        <v>145</v>
      </c>
      <c r="H319" s="182">
        <v>8</v>
      </c>
      <c r="I319" s="152"/>
      <c r="J319" s="153">
        <f t="shared" si="70"/>
        <v>0</v>
      </c>
      <c r="K319" s="154"/>
      <c r="L319" s="155"/>
      <c r="M319" s="156" t="s">
        <v>1</v>
      </c>
      <c r="N319" s="157" t="s">
        <v>40</v>
      </c>
      <c r="O319" s="55"/>
      <c r="P319" s="148">
        <f t="shared" si="71"/>
        <v>0</v>
      </c>
      <c r="Q319" s="148">
        <v>6.1999999999999998E-3</v>
      </c>
      <c r="R319" s="148">
        <f t="shared" si="72"/>
        <v>4.9599999999999998E-2</v>
      </c>
      <c r="S319" s="148">
        <v>0</v>
      </c>
      <c r="T319" s="149">
        <f t="shared" si="73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50" t="s">
        <v>263</v>
      </c>
      <c r="AT319" s="150" t="s">
        <v>268</v>
      </c>
      <c r="AU319" s="150" t="s">
        <v>147</v>
      </c>
      <c r="AY319" s="14" t="s">
        <v>140</v>
      </c>
      <c r="BE319" s="151">
        <f t="shared" si="74"/>
        <v>0</v>
      </c>
      <c r="BF319" s="151">
        <f t="shared" si="75"/>
        <v>0</v>
      </c>
      <c r="BG319" s="151">
        <f t="shared" si="76"/>
        <v>0</v>
      </c>
      <c r="BH319" s="151">
        <f t="shared" si="77"/>
        <v>0</v>
      </c>
      <c r="BI319" s="151">
        <f t="shared" si="78"/>
        <v>0</v>
      </c>
      <c r="BJ319" s="14" t="s">
        <v>147</v>
      </c>
      <c r="BK319" s="151">
        <f t="shared" si="79"/>
        <v>0</v>
      </c>
      <c r="BL319" s="14" t="s">
        <v>200</v>
      </c>
      <c r="BM319" s="150" t="s">
        <v>767</v>
      </c>
    </row>
    <row r="320" spans="1:65" s="2" customFormat="1" ht="33" customHeight="1" x14ac:dyDescent="0.2">
      <c r="A320" s="29"/>
      <c r="B320" s="142"/>
      <c r="C320" s="173" t="s">
        <v>749</v>
      </c>
      <c r="D320" s="173" t="s">
        <v>143</v>
      </c>
      <c r="E320" s="174" t="s">
        <v>769</v>
      </c>
      <c r="F320" s="175" t="s">
        <v>770</v>
      </c>
      <c r="G320" s="176" t="s">
        <v>758</v>
      </c>
      <c r="H320" s="177">
        <v>7</v>
      </c>
      <c r="I320" s="143"/>
      <c r="J320" s="144">
        <f t="shared" si="70"/>
        <v>0</v>
      </c>
      <c r="K320" s="145"/>
      <c r="L320" s="30"/>
      <c r="M320" s="146" t="s">
        <v>1</v>
      </c>
      <c r="N320" s="147" t="s">
        <v>40</v>
      </c>
      <c r="O320" s="55"/>
      <c r="P320" s="148">
        <f t="shared" si="71"/>
        <v>0</v>
      </c>
      <c r="Q320" s="148">
        <v>0</v>
      </c>
      <c r="R320" s="148">
        <f t="shared" si="72"/>
        <v>0</v>
      </c>
      <c r="S320" s="148">
        <v>8.5999999999999998E-4</v>
      </c>
      <c r="T320" s="149">
        <f t="shared" si="73"/>
        <v>6.0200000000000002E-3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50" t="s">
        <v>200</v>
      </c>
      <c r="AT320" s="150" t="s">
        <v>143</v>
      </c>
      <c r="AU320" s="150" t="s">
        <v>147</v>
      </c>
      <c r="AY320" s="14" t="s">
        <v>140</v>
      </c>
      <c r="BE320" s="151">
        <f t="shared" si="74"/>
        <v>0</v>
      </c>
      <c r="BF320" s="151">
        <f t="shared" si="75"/>
        <v>0</v>
      </c>
      <c r="BG320" s="151">
        <f t="shared" si="76"/>
        <v>0</v>
      </c>
      <c r="BH320" s="151">
        <f t="shared" si="77"/>
        <v>0</v>
      </c>
      <c r="BI320" s="151">
        <f t="shared" si="78"/>
        <v>0</v>
      </c>
      <c r="BJ320" s="14" t="s">
        <v>147</v>
      </c>
      <c r="BK320" s="151">
        <f t="shared" si="79"/>
        <v>0</v>
      </c>
      <c r="BL320" s="14" t="s">
        <v>200</v>
      </c>
      <c r="BM320" s="150" t="s">
        <v>771</v>
      </c>
    </row>
    <row r="321" spans="1:65" s="2" customFormat="1" ht="24.2" customHeight="1" x14ac:dyDescent="0.2">
      <c r="A321" s="29"/>
      <c r="B321" s="142"/>
      <c r="C321" s="173" t="s">
        <v>755</v>
      </c>
      <c r="D321" s="173" t="s">
        <v>143</v>
      </c>
      <c r="E321" s="174" t="s">
        <v>773</v>
      </c>
      <c r="F321" s="175" t="s">
        <v>774</v>
      </c>
      <c r="G321" s="176" t="s">
        <v>145</v>
      </c>
      <c r="H321" s="177">
        <v>8</v>
      </c>
      <c r="I321" s="143"/>
      <c r="J321" s="144">
        <f t="shared" si="70"/>
        <v>0</v>
      </c>
      <c r="K321" s="145"/>
      <c r="L321" s="30"/>
      <c r="M321" s="146" t="s">
        <v>1</v>
      </c>
      <c r="N321" s="147" t="s">
        <v>40</v>
      </c>
      <c r="O321" s="55"/>
      <c r="P321" s="148">
        <f t="shared" si="71"/>
        <v>0</v>
      </c>
      <c r="Q321" s="148">
        <v>0</v>
      </c>
      <c r="R321" s="148">
        <f t="shared" si="72"/>
        <v>0</v>
      </c>
      <c r="S321" s="148">
        <v>0</v>
      </c>
      <c r="T321" s="149">
        <f t="shared" si="73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50" t="s">
        <v>200</v>
      </c>
      <c r="AT321" s="150" t="s">
        <v>143</v>
      </c>
      <c r="AU321" s="150" t="s">
        <v>147</v>
      </c>
      <c r="AY321" s="14" t="s">
        <v>140</v>
      </c>
      <c r="BE321" s="151">
        <f t="shared" si="74"/>
        <v>0</v>
      </c>
      <c r="BF321" s="151">
        <f t="shared" si="75"/>
        <v>0</v>
      </c>
      <c r="BG321" s="151">
        <f t="shared" si="76"/>
        <v>0</v>
      </c>
      <c r="BH321" s="151">
        <f t="shared" si="77"/>
        <v>0</v>
      </c>
      <c r="BI321" s="151">
        <f t="shared" si="78"/>
        <v>0</v>
      </c>
      <c r="BJ321" s="14" t="s">
        <v>147</v>
      </c>
      <c r="BK321" s="151">
        <f t="shared" si="79"/>
        <v>0</v>
      </c>
      <c r="BL321" s="14" t="s">
        <v>200</v>
      </c>
      <c r="BM321" s="150" t="s">
        <v>775</v>
      </c>
    </row>
    <row r="322" spans="1:65" s="2" customFormat="1" ht="37.9" customHeight="1" x14ac:dyDescent="0.2">
      <c r="A322" s="29"/>
      <c r="B322" s="142"/>
      <c r="C322" s="178" t="s">
        <v>760</v>
      </c>
      <c r="D322" s="178" t="s">
        <v>268</v>
      </c>
      <c r="E322" s="179" t="s">
        <v>777</v>
      </c>
      <c r="F322" s="180" t="s">
        <v>778</v>
      </c>
      <c r="G322" s="181" t="s">
        <v>145</v>
      </c>
      <c r="H322" s="182">
        <v>8</v>
      </c>
      <c r="I322" s="152"/>
      <c r="J322" s="153">
        <f t="shared" si="70"/>
        <v>0</v>
      </c>
      <c r="K322" s="154"/>
      <c r="L322" s="155"/>
      <c r="M322" s="156" t="s">
        <v>1</v>
      </c>
      <c r="N322" s="157" t="s">
        <v>40</v>
      </c>
      <c r="O322" s="55"/>
      <c r="P322" s="148">
        <f t="shared" si="71"/>
        <v>0</v>
      </c>
      <c r="Q322" s="148">
        <v>1.49E-3</v>
      </c>
      <c r="R322" s="148">
        <f t="shared" si="72"/>
        <v>1.192E-2</v>
      </c>
      <c r="S322" s="148">
        <v>0</v>
      </c>
      <c r="T322" s="149">
        <f t="shared" si="73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50" t="s">
        <v>263</v>
      </c>
      <c r="AT322" s="150" t="s">
        <v>268</v>
      </c>
      <c r="AU322" s="150" t="s">
        <v>147</v>
      </c>
      <c r="AY322" s="14" t="s">
        <v>140</v>
      </c>
      <c r="BE322" s="151">
        <f t="shared" si="74"/>
        <v>0</v>
      </c>
      <c r="BF322" s="151">
        <f t="shared" si="75"/>
        <v>0</v>
      </c>
      <c r="BG322" s="151">
        <f t="shared" si="76"/>
        <v>0</v>
      </c>
      <c r="BH322" s="151">
        <f t="shared" si="77"/>
        <v>0</v>
      </c>
      <c r="BI322" s="151">
        <f t="shared" si="78"/>
        <v>0</v>
      </c>
      <c r="BJ322" s="14" t="s">
        <v>147</v>
      </c>
      <c r="BK322" s="151">
        <f t="shared" si="79"/>
        <v>0</v>
      </c>
      <c r="BL322" s="14" t="s">
        <v>200</v>
      </c>
      <c r="BM322" s="150" t="s">
        <v>779</v>
      </c>
    </row>
    <row r="323" spans="1:65" s="2" customFormat="1" ht="25.5" customHeight="1" x14ac:dyDescent="0.2">
      <c r="A323" s="29"/>
      <c r="B323" s="142"/>
      <c r="C323" s="173" t="s">
        <v>764</v>
      </c>
      <c r="D323" s="173" t="s">
        <v>143</v>
      </c>
      <c r="E323" s="174" t="s">
        <v>781</v>
      </c>
      <c r="F323" s="175" t="s">
        <v>782</v>
      </c>
      <c r="G323" s="176" t="s">
        <v>145</v>
      </c>
      <c r="H323" s="177">
        <v>15</v>
      </c>
      <c r="I323" s="143"/>
      <c r="J323" s="144">
        <f t="shared" si="70"/>
        <v>0</v>
      </c>
      <c r="K323" s="145"/>
      <c r="L323" s="30"/>
      <c r="M323" s="146" t="s">
        <v>1</v>
      </c>
      <c r="N323" s="147" t="s">
        <v>40</v>
      </c>
      <c r="O323" s="55"/>
      <c r="P323" s="148">
        <f t="shared" si="71"/>
        <v>0</v>
      </c>
      <c r="Q323" s="148">
        <v>0</v>
      </c>
      <c r="R323" s="148">
        <f t="shared" si="72"/>
        <v>0</v>
      </c>
      <c r="S323" s="148">
        <v>0</v>
      </c>
      <c r="T323" s="149">
        <f t="shared" si="73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50" t="s">
        <v>200</v>
      </c>
      <c r="AT323" s="150" t="s">
        <v>143</v>
      </c>
      <c r="AU323" s="150" t="s">
        <v>147</v>
      </c>
      <c r="AY323" s="14" t="s">
        <v>140</v>
      </c>
      <c r="BE323" s="151">
        <f t="shared" si="74"/>
        <v>0</v>
      </c>
      <c r="BF323" s="151">
        <f t="shared" si="75"/>
        <v>0</v>
      </c>
      <c r="BG323" s="151">
        <f t="shared" si="76"/>
        <v>0</v>
      </c>
      <c r="BH323" s="151">
        <f t="shared" si="77"/>
        <v>0</v>
      </c>
      <c r="BI323" s="151">
        <f t="shared" si="78"/>
        <v>0</v>
      </c>
      <c r="BJ323" s="14" t="s">
        <v>147</v>
      </c>
      <c r="BK323" s="151">
        <f t="shared" si="79"/>
        <v>0</v>
      </c>
      <c r="BL323" s="14" t="s">
        <v>200</v>
      </c>
      <c r="BM323" s="150" t="s">
        <v>783</v>
      </c>
    </row>
    <row r="324" spans="1:65" s="2" customFormat="1" ht="24.75" customHeight="1" x14ac:dyDescent="0.2">
      <c r="A324" s="29"/>
      <c r="B324" s="142"/>
      <c r="C324" s="178" t="s">
        <v>768</v>
      </c>
      <c r="D324" s="178" t="s">
        <v>268</v>
      </c>
      <c r="E324" s="179" t="s">
        <v>785</v>
      </c>
      <c r="F324" s="180" t="s">
        <v>786</v>
      </c>
      <c r="G324" s="181" t="s">
        <v>145</v>
      </c>
      <c r="H324" s="182">
        <v>15</v>
      </c>
      <c r="I324" s="152"/>
      <c r="J324" s="153">
        <f t="shared" si="70"/>
        <v>0</v>
      </c>
      <c r="K324" s="154"/>
      <c r="L324" s="155"/>
      <c r="M324" s="156" t="s">
        <v>1</v>
      </c>
      <c r="N324" s="157" t="s">
        <v>40</v>
      </c>
      <c r="O324" s="55"/>
      <c r="P324" s="148">
        <f t="shared" si="71"/>
        <v>0</v>
      </c>
      <c r="Q324" s="148">
        <v>1.4E-3</v>
      </c>
      <c r="R324" s="148">
        <f t="shared" si="72"/>
        <v>2.1000000000000001E-2</v>
      </c>
      <c r="S324" s="148">
        <v>0</v>
      </c>
      <c r="T324" s="149">
        <f t="shared" si="73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50" t="s">
        <v>263</v>
      </c>
      <c r="AT324" s="150" t="s">
        <v>268</v>
      </c>
      <c r="AU324" s="150" t="s">
        <v>147</v>
      </c>
      <c r="AY324" s="14" t="s">
        <v>140</v>
      </c>
      <c r="BE324" s="151">
        <f t="shared" si="74"/>
        <v>0</v>
      </c>
      <c r="BF324" s="151">
        <f t="shared" si="75"/>
        <v>0</v>
      </c>
      <c r="BG324" s="151">
        <f t="shared" si="76"/>
        <v>0</v>
      </c>
      <c r="BH324" s="151">
        <f t="shared" si="77"/>
        <v>0</v>
      </c>
      <c r="BI324" s="151">
        <f t="shared" si="78"/>
        <v>0</v>
      </c>
      <c r="BJ324" s="14" t="s">
        <v>147</v>
      </c>
      <c r="BK324" s="151">
        <f t="shared" si="79"/>
        <v>0</v>
      </c>
      <c r="BL324" s="14" t="s">
        <v>200</v>
      </c>
      <c r="BM324" s="150" t="s">
        <v>787</v>
      </c>
    </row>
    <row r="325" spans="1:65" s="2" customFormat="1" ht="24.2" customHeight="1" x14ac:dyDescent="0.2">
      <c r="A325" s="29"/>
      <c r="B325" s="142"/>
      <c r="C325" s="173" t="s">
        <v>772</v>
      </c>
      <c r="D325" s="173" t="s">
        <v>143</v>
      </c>
      <c r="E325" s="174" t="s">
        <v>789</v>
      </c>
      <c r="F325" s="175" t="s">
        <v>790</v>
      </c>
      <c r="G325" s="176" t="s">
        <v>145</v>
      </c>
      <c r="H325" s="177">
        <v>15</v>
      </c>
      <c r="I325" s="143"/>
      <c r="J325" s="144">
        <f t="shared" si="70"/>
        <v>0</v>
      </c>
      <c r="K325" s="145"/>
      <c r="L325" s="30"/>
      <c r="M325" s="146" t="s">
        <v>1</v>
      </c>
      <c r="N325" s="147" t="s">
        <v>40</v>
      </c>
      <c r="O325" s="55"/>
      <c r="P325" s="148">
        <f t="shared" si="71"/>
        <v>0</v>
      </c>
      <c r="Q325" s="148">
        <v>0</v>
      </c>
      <c r="R325" s="148">
        <f t="shared" si="72"/>
        <v>0</v>
      </c>
      <c r="S325" s="148">
        <v>0</v>
      </c>
      <c r="T325" s="149">
        <f t="shared" si="73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50" t="s">
        <v>200</v>
      </c>
      <c r="AT325" s="150" t="s">
        <v>143</v>
      </c>
      <c r="AU325" s="150" t="s">
        <v>147</v>
      </c>
      <c r="AY325" s="14" t="s">
        <v>140</v>
      </c>
      <c r="BE325" s="151">
        <f t="shared" si="74"/>
        <v>0</v>
      </c>
      <c r="BF325" s="151">
        <f t="shared" si="75"/>
        <v>0</v>
      </c>
      <c r="BG325" s="151">
        <f t="shared" si="76"/>
        <v>0</v>
      </c>
      <c r="BH325" s="151">
        <f t="shared" si="77"/>
        <v>0</v>
      </c>
      <c r="BI325" s="151">
        <f t="shared" si="78"/>
        <v>0</v>
      </c>
      <c r="BJ325" s="14" t="s">
        <v>147</v>
      </c>
      <c r="BK325" s="151">
        <f t="shared" si="79"/>
        <v>0</v>
      </c>
      <c r="BL325" s="14" t="s">
        <v>200</v>
      </c>
      <c r="BM325" s="150" t="s">
        <v>791</v>
      </c>
    </row>
    <row r="326" spans="1:65" s="2" customFormat="1" ht="24.2" customHeight="1" x14ac:dyDescent="0.2">
      <c r="A326" s="29"/>
      <c r="B326" s="142"/>
      <c r="C326" s="178" t="s">
        <v>776</v>
      </c>
      <c r="D326" s="178" t="s">
        <v>268</v>
      </c>
      <c r="E326" s="179" t="s">
        <v>793</v>
      </c>
      <c r="F326" s="180" t="s">
        <v>794</v>
      </c>
      <c r="G326" s="181" t="s">
        <v>145</v>
      </c>
      <c r="H326" s="182">
        <v>15</v>
      </c>
      <c r="I326" s="152"/>
      <c r="J326" s="153">
        <f t="shared" si="70"/>
        <v>0</v>
      </c>
      <c r="K326" s="154"/>
      <c r="L326" s="155"/>
      <c r="M326" s="156" t="s">
        <v>1</v>
      </c>
      <c r="N326" s="157" t="s">
        <v>40</v>
      </c>
      <c r="O326" s="55"/>
      <c r="P326" s="148">
        <f t="shared" si="71"/>
        <v>0</v>
      </c>
      <c r="Q326" s="148">
        <v>3.5699999999999998E-3</v>
      </c>
      <c r="R326" s="148">
        <f t="shared" si="72"/>
        <v>5.355E-2</v>
      </c>
      <c r="S326" s="148">
        <v>0</v>
      </c>
      <c r="T326" s="149">
        <f t="shared" si="73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50" t="s">
        <v>263</v>
      </c>
      <c r="AT326" s="150" t="s">
        <v>268</v>
      </c>
      <c r="AU326" s="150" t="s">
        <v>147</v>
      </c>
      <c r="AY326" s="14" t="s">
        <v>140</v>
      </c>
      <c r="BE326" s="151">
        <f t="shared" si="74"/>
        <v>0</v>
      </c>
      <c r="BF326" s="151">
        <f t="shared" si="75"/>
        <v>0</v>
      </c>
      <c r="BG326" s="151">
        <f t="shared" si="76"/>
        <v>0</v>
      </c>
      <c r="BH326" s="151">
        <f t="shared" si="77"/>
        <v>0</v>
      </c>
      <c r="BI326" s="151">
        <f t="shared" si="78"/>
        <v>0</v>
      </c>
      <c r="BJ326" s="14" t="s">
        <v>147</v>
      </c>
      <c r="BK326" s="151">
        <f t="shared" si="79"/>
        <v>0</v>
      </c>
      <c r="BL326" s="14" t="s">
        <v>200</v>
      </c>
      <c r="BM326" s="150" t="s">
        <v>795</v>
      </c>
    </row>
    <row r="327" spans="1:65" s="2" customFormat="1" ht="37.9" customHeight="1" x14ac:dyDescent="0.2">
      <c r="A327" s="29"/>
      <c r="B327" s="142"/>
      <c r="C327" s="173" t="s">
        <v>780</v>
      </c>
      <c r="D327" s="173" t="s">
        <v>143</v>
      </c>
      <c r="E327" s="174" t="s">
        <v>797</v>
      </c>
      <c r="F327" s="175" t="s">
        <v>798</v>
      </c>
      <c r="G327" s="176" t="s">
        <v>145</v>
      </c>
      <c r="H327" s="177">
        <v>7</v>
      </c>
      <c r="I327" s="143"/>
      <c r="J327" s="144">
        <f t="shared" si="70"/>
        <v>0</v>
      </c>
      <c r="K327" s="145"/>
      <c r="L327" s="30"/>
      <c r="M327" s="146" t="s">
        <v>1</v>
      </c>
      <c r="N327" s="147" t="s">
        <v>40</v>
      </c>
      <c r="O327" s="55"/>
      <c r="P327" s="148">
        <f t="shared" si="71"/>
        <v>0</v>
      </c>
      <c r="Q327" s="148">
        <v>0</v>
      </c>
      <c r="R327" s="148">
        <f t="shared" si="72"/>
        <v>0</v>
      </c>
      <c r="S327" s="148">
        <v>8.4999999999999995E-4</v>
      </c>
      <c r="T327" s="149">
        <f t="shared" si="73"/>
        <v>5.9499999999999996E-3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50" t="s">
        <v>200</v>
      </c>
      <c r="AT327" s="150" t="s">
        <v>143</v>
      </c>
      <c r="AU327" s="150" t="s">
        <v>147</v>
      </c>
      <c r="AY327" s="14" t="s">
        <v>140</v>
      </c>
      <c r="BE327" s="151">
        <f t="shared" si="74"/>
        <v>0</v>
      </c>
      <c r="BF327" s="151">
        <f t="shared" si="75"/>
        <v>0</v>
      </c>
      <c r="BG327" s="151">
        <f t="shared" si="76"/>
        <v>0</v>
      </c>
      <c r="BH327" s="151">
        <f t="shared" si="77"/>
        <v>0</v>
      </c>
      <c r="BI327" s="151">
        <f t="shared" si="78"/>
        <v>0</v>
      </c>
      <c r="BJ327" s="14" t="s">
        <v>147</v>
      </c>
      <c r="BK327" s="151">
        <f t="shared" si="79"/>
        <v>0</v>
      </c>
      <c r="BL327" s="14" t="s">
        <v>200</v>
      </c>
      <c r="BM327" s="150" t="s">
        <v>799</v>
      </c>
    </row>
    <row r="328" spans="1:65" s="2" customFormat="1" ht="24.2" customHeight="1" x14ac:dyDescent="0.2">
      <c r="A328" s="29"/>
      <c r="B328" s="142"/>
      <c r="C328" s="173" t="s">
        <v>784</v>
      </c>
      <c r="D328" s="173" t="s">
        <v>143</v>
      </c>
      <c r="E328" s="174" t="s">
        <v>801</v>
      </c>
      <c r="F328" s="175" t="s">
        <v>802</v>
      </c>
      <c r="G328" s="176" t="s">
        <v>145</v>
      </c>
      <c r="H328" s="177">
        <v>8</v>
      </c>
      <c r="I328" s="143"/>
      <c r="J328" s="144">
        <f t="shared" si="70"/>
        <v>0</v>
      </c>
      <c r="K328" s="145"/>
      <c r="L328" s="30"/>
      <c r="M328" s="146" t="s">
        <v>1</v>
      </c>
      <c r="N328" s="147" t="s">
        <v>40</v>
      </c>
      <c r="O328" s="55"/>
      <c r="P328" s="148">
        <f t="shared" si="71"/>
        <v>0</v>
      </c>
      <c r="Q328" s="148">
        <v>0</v>
      </c>
      <c r="R328" s="148">
        <f t="shared" si="72"/>
        <v>0</v>
      </c>
      <c r="S328" s="148">
        <v>0</v>
      </c>
      <c r="T328" s="149">
        <f t="shared" si="73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50" t="s">
        <v>200</v>
      </c>
      <c r="AT328" s="150" t="s">
        <v>143</v>
      </c>
      <c r="AU328" s="150" t="s">
        <v>147</v>
      </c>
      <c r="AY328" s="14" t="s">
        <v>140</v>
      </c>
      <c r="BE328" s="151">
        <f t="shared" si="74"/>
        <v>0</v>
      </c>
      <c r="BF328" s="151">
        <f t="shared" si="75"/>
        <v>0</v>
      </c>
      <c r="BG328" s="151">
        <f t="shared" si="76"/>
        <v>0</v>
      </c>
      <c r="BH328" s="151">
        <f t="shared" si="77"/>
        <v>0</v>
      </c>
      <c r="BI328" s="151">
        <f t="shared" si="78"/>
        <v>0</v>
      </c>
      <c r="BJ328" s="14" t="s">
        <v>147</v>
      </c>
      <c r="BK328" s="151">
        <f t="shared" si="79"/>
        <v>0</v>
      </c>
      <c r="BL328" s="14" t="s">
        <v>200</v>
      </c>
      <c r="BM328" s="150" t="s">
        <v>803</v>
      </c>
    </row>
    <row r="329" spans="1:65" s="2" customFormat="1" ht="14.45" customHeight="1" x14ac:dyDescent="0.2">
      <c r="A329" s="29"/>
      <c r="B329" s="142"/>
      <c r="C329" s="178" t="s">
        <v>788</v>
      </c>
      <c r="D329" s="178" t="s">
        <v>268</v>
      </c>
      <c r="E329" s="179" t="s">
        <v>805</v>
      </c>
      <c r="F329" s="180" t="s">
        <v>806</v>
      </c>
      <c r="G329" s="181" t="s">
        <v>145</v>
      </c>
      <c r="H329" s="182">
        <v>8</v>
      </c>
      <c r="I329" s="152"/>
      <c r="J329" s="153">
        <f t="shared" si="70"/>
        <v>0</v>
      </c>
      <c r="K329" s="154"/>
      <c r="L329" s="155"/>
      <c r="M329" s="156" t="s">
        <v>1</v>
      </c>
      <c r="N329" s="157" t="s">
        <v>40</v>
      </c>
      <c r="O329" s="55"/>
      <c r="P329" s="148">
        <f t="shared" si="71"/>
        <v>0</v>
      </c>
      <c r="Q329" s="148">
        <v>3.3E-4</v>
      </c>
      <c r="R329" s="148">
        <f t="shared" si="72"/>
        <v>2.64E-3</v>
      </c>
      <c r="S329" s="148">
        <v>0</v>
      </c>
      <c r="T329" s="149">
        <f t="shared" si="73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50" t="s">
        <v>263</v>
      </c>
      <c r="AT329" s="150" t="s">
        <v>268</v>
      </c>
      <c r="AU329" s="150" t="s">
        <v>147</v>
      </c>
      <c r="AY329" s="14" t="s">
        <v>140</v>
      </c>
      <c r="BE329" s="151">
        <f t="shared" si="74"/>
        <v>0</v>
      </c>
      <c r="BF329" s="151">
        <f t="shared" si="75"/>
        <v>0</v>
      </c>
      <c r="BG329" s="151">
        <f t="shared" si="76"/>
        <v>0</v>
      </c>
      <c r="BH329" s="151">
        <f t="shared" si="77"/>
        <v>0</v>
      </c>
      <c r="BI329" s="151">
        <f t="shared" si="78"/>
        <v>0</v>
      </c>
      <c r="BJ329" s="14" t="s">
        <v>147</v>
      </c>
      <c r="BK329" s="151">
        <f t="shared" si="79"/>
        <v>0</v>
      </c>
      <c r="BL329" s="14" t="s">
        <v>200</v>
      </c>
      <c r="BM329" s="150" t="s">
        <v>807</v>
      </c>
    </row>
    <row r="330" spans="1:65" s="2" customFormat="1" ht="24.2" customHeight="1" x14ac:dyDescent="0.2">
      <c r="A330" s="29"/>
      <c r="B330" s="142"/>
      <c r="C330" s="173" t="s">
        <v>792</v>
      </c>
      <c r="D330" s="173" t="s">
        <v>143</v>
      </c>
      <c r="E330" s="174" t="s">
        <v>809</v>
      </c>
      <c r="F330" s="175" t="s">
        <v>810</v>
      </c>
      <c r="G330" s="176" t="s">
        <v>462</v>
      </c>
      <c r="H330" s="158"/>
      <c r="I330" s="143"/>
      <c r="J330" s="144">
        <f t="shared" si="70"/>
        <v>0</v>
      </c>
      <c r="K330" s="145"/>
      <c r="L330" s="30"/>
      <c r="M330" s="146" t="s">
        <v>1</v>
      </c>
      <c r="N330" s="147" t="s">
        <v>40</v>
      </c>
      <c r="O330" s="55"/>
      <c r="P330" s="148">
        <f t="shared" si="71"/>
        <v>0</v>
      </c>
      <c r="Q330" s="148">
        <v>0</v>
      </c>
      <c r="R330" s="148">
        <f t="shared" si="72"/>
        <v>0</v>
      </c>
      <c r="S330" s="148">
        <v>0</v>
      </c>
      <c r="T330" s="149">
        <f t="shared" si="73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50" t="s">
        <v>200</v>
      </c>
      <c r="AT330" s="150" t="s">
        <v>143</v>
      </c>
      <c r="AU330" s="150" t="s">
        <v>147</v>
      </c>
      <c r="AY330" s="14" t="s">
        <v>140</v>
      </c>
      <c r="BE330" s="151">
        <f t="shared" si="74"/>
        <v>0</v>
      </c>
      <c r="BF330" s="151">
        <f t="shared" si="75"/>
        <v>0</v>
      </c>
      <c r="BG330" s="151">
        <f t="shared" si="76"/>
        <v>0</v>
      </c>
      <c r="BH330" s="151">
        <f t="shared" si="77"/>
        <v>0</v>
      </c>
      <c r="BI330" s="151">
        <f t="shared" si="78"/>
        <v>0</v>
      </c>
      <c r="BJ330" s="14" t="s">
        <v>147</v>
      </c>
      <c r="BK330" s="151">
        <f t="shared" si="79"/>
        <v>0</v>
      </c>
      <c r="BL330" s="14" t="s">
        <v>200</v>
      </c>
      <c r="BM330" s="150" t="s">
        <v>811</v>
      </c>
    </row>
    <row r="331" spans="1:65" s="12" customFormat="1" ht="22.9" customHeight="1" x14ac:dyDescent="0.2">
      <c r="B331" s="130"/>
      <c r="D331" s="131" t="s">
        <v>73</v>
      </c>
      <c r="E331" s="140" t="s">
        <v>812</v>
      </c>
      <c r="F331" s="140" t="s">
        <v>813</v>
      </c>
      <c r="I331" s="133"/>
      <c r="J331" s="141">
        <f>BK331</f>
        <v>0</v>
      </c>
      <c r="L331" s="130"/>
      <c r="M331" s="134"/>
      <c r="N331" s="135"/>
      <c r="O331" s="135"/>
      <c r="P331" s="136">
        <f>SUM(P332:P338)</f>
        <v>0</v>
      </c>
      <c r="Q331" s="135"/>
      <c r="R331" s="136">
        <f>SUM(R332:R338)</f>
        <v>0</v>
      </c>
      <c r="S331" s="135"/>
      <c r="T331" s="137">
        <f>SUM(T332:T338)</f>
        <v>0</v>
      </c>
      <c r="AR331" s="131" t="s">
        <v>147</v>
      </c>
      <c r="AT331" s="138" t="s">
        <v>73</v>
      </c>
      <c r="AU331" s="138" t="s">
        <v>80</v>
      </c>
      <c r="AY331" s="131" t="s">
        <v>140</v>
      </c>
      <c r="BK331" s="139">
        <f>SUM(BK332:BK338)</f>
        <v>0</v>
      </c>
    </row>
    <row r="332" spans="1:65" s="2" customFormat="1" ht="33.75" customHeight="1" x14ac:dyDescent="0.2">
      <c r="A332" s="29"/>
      <c r="B332" s="142"/>
      <c r="C332" s="173" t="s">
        <v>796</v>
      </c>
      <c r="D332" s="173" t="s">
        <v>143</v>
      </c>
      <c r="E332" s="174" t="s">
        <v>815</v>
      </c>
      <c r="F332" s="175" t="s">
        <v>816</v>
      </c>
      <c r="G332" s="176" t="s">
        <v>163</v>
      </c>
      <c r="H332" s="177">
        <v>80</v>
      </c>
      <c r="I332" s="143"/>
      <c r="J332" s="144">
        <f t="shared" ref="J332:J338" si="80">ROUND(I332*H332,2)</f>
        <v>0</v>
      </c>
      <c r="K332" s="145"/>
      <c r="L332" s="30"/>
      <c r="M332" s="146" t="s">
        <v>1</v>
      </c>
      <c r="N332" s="147" t="s">
        <v>40</v>
      </c>
      <c r="O332" s="55"/>
      <c r="P332" s="148">
        <f t="shared" ref="P332:P338" si="81">O332*H332</f>
        <v>0</v>
      </c>
      <c r="Q332" s="148">
        <v>0</v>
      </c>
      <c r="R332" s="148">
        <f t="shared" ref="R332:R338" si="82">Q332*H332</f>
        <v>0</v>
      </c>
      <c r="S332" s="148">
        <v>0</v>
      </c>
      <c r="T332" s="149">
        <f t="shared" ref="T332:T338" si="83">S332*H332</f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50" t="s">
        <v>200</v>
      </c>
      <c r="AT332" s="150" t="s">
        <v>143</v>
      </c>
      <c r="AU332" s="150" t="s">
        <v>147</v>
      </c>
      <c r="AY332" s="14" t="s">
        <v>140</v>
      </c>
      <c r="BE332" s="151">
        <f t="shared" ref="BE332:BE338" si="84">IF(N332="základná",J332,0)</f>
        <v>0</v>
      </c>
      <c r="BF332" s="151">
        <f t="shared" ref="BF332:BF338" si="85">IF(N332="znížená",J332,0)</f>
        <v>0</v>
      </c>
      <c r="BG332" s="151">
        <f t="shared" ref="BG332:BG338" si="86">IF(N332="zákl. prenesená",J332,0)</f>
        <v>0</v>
      </c>
      <c r="BH332" s="151">
        <f t="shared" ref="BH332:BH338" si="87">IF(N332="zníž. prenesená",J332,0)</f>
        <v>0</v>
      </c>
      <c r="BI332" s="151">
        <f t="shared" ref="BI332:BI338" si="88">IF(N332="nulová",J332,0)</f>
        <v>0</v>
      </c>
      <c r="BJ332" s="14" t="s">
        <v>147</v>
      </c>
      <c r="BK332" s="151">
        <f t="shared" ref="BK332:BK338" si="89">ROUND(I332*H332,2)</f>
        <v>0</v>
      </c>
      <c r="BL332" s="14" t="s">
        <v>200</v>
      </c>
      <c r="BM332" s="150" t="s">
        <v>817</v>
      </c>
    </row>
    <row r="333" spans="1:65" s="2" customFormat="1" ht="24.2" customHeight="1" x14ac:dyDescent="0.2">
      <c r="A333" s="29"/>
      <c r="B333" s="142"/>
      <c r="C333" s="173" t="s">
        <v>800</v>
      </c>
      <c r="D333" s="173" t="s">
        <v>143</v>
      </c>
      <c r="E333" s="174" t="s">
        <v>819</v>
      </c>
      <c r="F333" s="175" t="s">
        <v>820</v>
      </c>
      <c r="G333" s="176" t="s">
        <v>163</v>
      </c>
      <c r="H333" s="177">
        <v>40</v>
      </c>
      <c r="I333" s="143"/>
      <c r="J333" s="144">
        <f t="shared" si="80"/>
        <v>0</v>
      </c>
      <c r="K333" s="145"/>
      <c r="L333" s="30"/>
      <c r="M333" s="146" t="s">
        <v>1</v>
      </c>
      <c r="N333" s="147" t="s">
        <v>40</v>
      </c>
      <c r="O333" s="55"/>
      <c r="P333" s="148">
        <f t="shared" si="81"/>
        <v>0</v>
      </c>
      <c r="Q333" s="148">
        <v>0</v>
      </c>
      <c r="R333" s="148">
        <f t="shared" si="82"/>
        <v>0</v>
      </c>
      <c r="S333" s="148">
        <v>0</v>
      </c>
      <c r="T333" s="149">
        <f t="shared" si="83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50" t="s">
        <v>200</v>
      </c>
      <c r="AT333" s="150" t="s">
        <v>143</v>
      </c>
      <c r="AU333" s="150" t="s">
        <v>147</v>
      </c>
      <c r="AY333" s="14" t="s">
        <v>140</v>
      </c>
      <c r="BE333" s="151">
        <f t="shared" si="84"/>
        <v>0</v>
      </c>
      <c r="BF333" s="151">
        <f t="shared" si="85"/>
        <v>0</v>
      </c>
      <c r="BG333" s="151">
        <f t="shared" si="86"/>
        <v>0</v>
      </c>
      <c r="BH333" s="151">
        <f t="shared" si="87"/>
        <v>0</v>
      </c>
      <c r="BI333" s="151">
        <f t="shared" si="88"/>
        <v>0</v>
      </c>
      <c r="BJ333" s="14" t="s">
        <v>147</v>
      </c>
      <c r="BK333" s="151">
        <f t="shared" si="89"/>
        <v>0</v>
      </c>
      <c r="BL333" s="14" t="s">
        <v>200</v>
      </c>
      <c r="BM333" s="150" t="s">
        <v>821</v>
      </c>
    </row>
    <row r="334" spans="1:65" s="2" customFormat="1" ht="24.2" customHeight="1" x14ac:dyDescent="0.2">
      <c r="A334" s="29"/>
      <c r="B334" s="142"/>
      <c r="C334" s="173" t="s">
        <v>804</v>
      </c>
      <c r="D334" s="173" t="s">
        <v>143</v>
      </c>
      <c r="E334" s="174" t="s">
        <v>823</v>
      </c>
      <c r="F334" s="175" t="s">
        <v>824</v>
      </c>
      <c r="G334" s="176" t="s">
        <v>163</v>
      </c>
      <c r="H334" s="177">
        <v>20</v>
      </c>
      <c r="I334" s="143"/>
      <c r="J334" s="144">
        <f t="shared" si="80"/>
        <v>0</v>
      </c>
      <c r="K334" s="145"/>
      <c r="L334" s="30"/>
      <c r="M334" s="146" t="s">
        <v>1</v>
      </c>
      <c r="N334" s="147" t="s">
        <v>40</v>
      </c>
      <c r="O334" s="55"/>
      <c r="P334" s="148">
        <f t="shared" si="81"/>
        <v>0</v>
      </c>
      <c r="Q334" s="148">
        <v>0</v>
      </c>
      <c r="R334" s="148">
        <f t="shared" si="82"/>
        <v>0</v>
      </c>
      <c r="S334" s="148">
        <v>0</v>
      </c>
      <c r="T334" s="149">
        <f t="shared" si="83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50" t="s">
        <v>200</v>
      </c>
      <c r="AT334" s="150" t="s">
        <v>143</v>
      </c>
      <c r="AU334" s="150" t="s">
        <v>147</v>
      </c>
      <c r="AY334" s="14" t="s">
        <v>140</v>
      </c>
      <c r="BE334" s="151">
        <f t="shared" si="84"/>
        <v>0</v>
      </c>
      <c r="BF334" s="151">
        <f t="shared" si="85"/>
        <v>0</v>
      </c>
      <c r="BG334" s="151">
        <f t="shared" si="86"/>
        <v>0</v>
      </c>
      <c r="BH334" s="151">
        <f t="shared" si="87"/>
        <v>0</v>
      </c>
      <c r="BI334" s="151">
        <f t="shared" si="88"/>
        <v>0</v>
      </c>
      <c r="BJ334" s="14" t="s">
        <v>147</v>
      </c>
      <c r="BK334" s="151">
        <f t="shared" si="89"/>
        <v>0</v>
      </c>
      <c r="BL334" s="14" t="s">
        <v>200</v>
      </c>
      <c r="BM334" s="150" t="s">
        <v>825</v>
      </c>
    </row>
    <row r="335" spans="1:65" s="2" customFormat="1" ht="24.2" customHeight="1" x14ac:dyDescent="0.2">
      <c r="A335" s="29"/>
      <c r="B335" s="142"/>
      <c r="C335" s="173" t="s">
        <v>808</v>
      </c>
      <c r="D335" s="173" t="s">
        <v>143</v>
      </c>
      <c r="E335" s="174" t="s">
        <v>827</v>
      </c>
      <c r="F335" s="175" t="s">
        <v>828</v>
      </c>
      <c r="G335" s="176" t="s">
        <v>163</v>
      </c>
      <c r="H335" s="177">
        <v>6</v>
      </c>
      <c r="I335" s="143"/>
      <c r="J335" s="144">
        <f t="shared" si="80"/>
        <v>0</v>
      </c>
      <c r="K335" s="145"/>
      <c r="L335" s="30"/>
      <c r="M335" s="146" t="s">
        <v>1</v>
      </c>
      <c r="N335" s="147" t="s">
        <v>40</v>
      </c>
      <c r="O335" s="55"/>
      <c r="P335" s="148">
        <f t="shared" si="81"/>
        <v>0</v>
      </c>
      <c r="Q335" s="148">
        <v>0</v>
      </c>
      <c r="R335" s="148">
        <f t="shared" si="82"/>
        <v>0</v>
      </c>
      <c r="S335" s="148">
        <v>0</v>
      </c>
      <c r="T335" s="149">
        <f t="shared" si="83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50" t="s">
        <v>200</v>
      </c>
      <c r="AT335" s="150" t="s">
        <v>143</v>
      </c>
      <c r="AU335" s="150" t="s">
        <v>147</v>
      </c>
      <c r="AY335" s="14" t="s">
        <v>140</v>
      </c>
      <c r="BE335" s="151">
        <f t="shared" si="84"/>
        <v>0</v>
      </c>
      <c r="BF335" s="151">
        <f t="shared" si="85"/>
        <v>0</v>
      </c>
      <c r="BG335" s="151">
        <f t="shared" si="86"/>
        <v>0</v>
      </c>
      <c r="BH335" s="151">
        <f t="shared" si="87"/>
        <v>0</v>
      </c>
      <c r="BI335" s="151">
        <f t="shared" si="88"/>
        <v>0</v>
      </c>
      <c r="BJ335" s="14" t="s">
        <v>147</v>
      </c>
      <c r="BK335" s="151">
        <f t="shared" si="89"/>
        <v>0</v>
      </c>
      <c r="BL335" s="14" t="s">
        <v>200</v>
      </c>
      <c r="BM335" s="150" t="s">
        <v>829</v>
      </c>
    </row>
    <row r="336" spans="1:65" s="2" customFormat="1" ht="24.2" customHeight="1" x14ac:dyDescent="0.2">
      <c r="A336" s="29"/>
      <c r="B336" s="142"/>
      <c r="C336" s="173" t="s">
        <v>814</v>
      </c>
      <c r="D336" s="173" t="s">
        <v>143</v>
      </c>
      <c r="E336" s="174" t="s">
        <v>831</v>
      </c>
      <c r="F336" s="175" t="s">
        <v>832</v>
      </c>
      <c r="G336" s="176" t="s">
        <v>163</v>
      </c>
      <c r="H336" s="177">
        <v>66</v>
      </c>
      <c r="I336" s="143"/>
      <c r="J336" s="144">
        <f t="shared" si="80"/>
        <v>0</v>
      </c>
      <c r="K336" s="145"/>
      <c r="L336" s="30"/>
      <c r="M336" s="146" t="s">
        <v>1</v>
      </c>
      <c r="N336" s="147" t="s">
        <v>40</v>
      </c>
      <c r="O336" s="55"/>
      <c r="P336" s="148">
        <f t="shared" si="81"/>
        <v>0</v>
      </c>
      <c r="Q336" s="148">
        <v>0</v>
      </c>
      <c r="R336" s="148">
        <f t="shared" si="82"/>
        <v>0</v>
      </c>
      <c r="S336" s="148">
        <v>0</v>
      </c>
      <c r="T336" s="149">
        <f t="shared" si="83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50" t="s">
        <v>200</v>
      </c>
      <c r="AT336" s="150" t="s">
        <v>143</v>
      </c>
      <c r="AU336" s="150" t="s">
        <v>147</v>
      </c>
      <c r="AY336" s="14" t="s">
        <v>140</v>
      </c>
      <c r="BE336" s="151">
        <f t="shared" si="84"/>
        <v>0</v>
      </c>
      <c r="BF336" s="151">
        <f t="shared" si="85"/>
        <v>0</v>
      </c>
      <c r="BG336" s="151">
        <f t="shared" si="86"/>
        <v>0</v>
      </c>
      <c r="BH336" s="151">
        <f t="shared" si="87"/>
        <v>0</v>
      </c>
      <c r="BI336" s="151">
        <f t="shared" si="88"/>
        <v>0</v>
      </c>
      <c r="BJ336" s="14" t="s">
        <v>147</v>
      </c>
      <c r="BK336" s="151">
        <f t="shared" si="89"/>
        <v>0</v>
      </c>
      <c r="BL336" s="14" t="s">
        <v>200</v>
      </c>
      <c r="BM336" s="150" t="s">
        <v>833</v>
      </c>
    </row>
    <row r="337" spans="1:65" s="2" customFormat="1" ht="14.45" customHeight="1" x14ac:dyDescent="0.2">
      <c r="A337" s="29"/>
      <c r="B337" s="142"/>
      <c r="C337" s="173" t="s">
        <v>818</v>
      </c>
      <c r="D337" s="173" t="s">
        <v>143</v>
      </c>
      <c r="E337" s="174" t="s">
        <v>835</v>
      </c>
      <c r="F337" s="175" t="s">
        <v>836</v>
      </c>
      <c r="G337" s="176" t="s">
        <v>743</v>
      </c>
      <c r="H337" s="177">
        <v>20</v>
      </c>
      <c r="I337" s="143"/>
      <c r="J337" s="144">
        <f t="shared" si="80"/>
        <v>0</v>
      </c>
      <c r="K337" s="145"/>
      <c r="L337" s="30"/>
      <c r="M337" s="146" t="s">
        <v>1</v>
      </c>
      <c r="N337" s="147" t="s">
        <v>40</v>
      </c>
      <c r="O337" s="55"/>
      <c r="P337" s="148">
        <f t="shared" si="81"/>
        <v>0</v>
      </c>
      <c r="Q337" s="148">
        <v>0</v>
      </c>
      <c r="R337" s="148">
        <f t="shared" si="82"/>
        <v>0</v>
      </c>
      <c r="S337" s="148">
        <v>0</v>
      </c>
      <c r="T337" s="149">
        <f t="shared" si="83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50" t="s">
        <v>200</v>
      </c>
      <c r="AT337" s="150" t="s">
        <v>143</v>
      </c>
      <c r="AU337" s="150" t="s">
        <v>147</v>
      </c>
      <c r="AY337" s="14" t="s">
        <v>140</v>
      </c>
      <c r="BE337" s="151">
        <f t="shared" si="84"/>
        <v>0</v>
      </c>
      <c r="BF337" s="151">
        <f t="shared" si="85"/>
        <v>0</v>
      </c>
      <c r="BG337" s="151">
        <f t="shared" si="86"/>
        <v>0</v>
      </c>
      <c r="BH337" s="151">
        <f t="shared" si="87"/>
        <v>0</v>
      </c>
      <c r="BI337" s="151">
        <f t="shared" si="88"/>
        <v>0</v>
      </c>
      <c r="BJ337" s="14" t="s">
        <v>147</v>
      </c>
      <c r="BK337" s="151">
        <f t="shared" si="89"/>
        <v>0</v>
      </c>
      <c r="BL337" s="14" t="s">
        <v>200</v>
      </c>
      <c r="BM337" s="150" t="s">
        <v>837</v>
      </c>
    </row>
    <row r="338" spans="1:65" s="2" customFormat="1" ht="24.2" customHeight="1" x14ac:dyDescent="0.2">
      <c r="A338" s="29"/>
      <c r="B338" s="142"/>
      <c r="C338" s="173" t="s">
        <v>822</v>
      </c>
      <c r="D338" s="173" t="s">
        <v>143</v>
      </c>
      <c r="E338" s="174" t="s">
        <v>839</v>
      </c>
      <c r="F338" s="175" t="s">
        <v>840</v>
      </c>
      <c r="G338" s="176" t="s">
        <v>151</v>
      </c>
      <c r="H338" s="177">
        <v>5.0999999999999997E-2</v>
      </c>
      <c r="I338" s="143"/>
      <c r="J338" s="144">
        <f t="shared" si="80"/>
        <v>0</v>
      </c>
      <c r="K338" s="145"/>
      <c r="L338" s="30"/>
      <c r="M338" s="146" t="s">
        <v>1</v>
      </c>
      <c r="N338" s="147" t="s">
        <v>40</v>
      </c>
      <c r="O338" s="55"/>
      <c r="P338" s="148">
        <f t="shared" si="81"/>
        <v>0</v>
      </c>
      <c r="Q338" s="148">
        <v>0</v>
      </c>
      <c r="R338" s="148">
        <f t="shared" si="82"/>
        <v>0</v>
      </c>
      <c r="S338" s="148">
        <v>0</v>
      </c>
      <c r="T338" s="149">
        <f t="shared" si="83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50" t="s">
        <v>200</v>
      </c>
      <c r="AT338" s="150" t="s">
        <v>143</v>
      </c>
      <c r="AU338" s="150" t="s">
        <v>147</v>
      </c>
      <c r="AY338" s="14" t="s">
        <v>140</v>
      </c>
      <c r="BE338" s="151">
        <f t="shared" si="84"/>
        <v>0</v>
      </c>
      <c r="BF338" s="151">
        <f t="shared" si="85"/>
        <v>0</v>
      </c>
      <c r="BG338" s="151">
        <f t="shared" si="86"/>
        <v>0</v>
      </c>
      <c r="BH338" s="151">
        <f t="shared" si="87"/>
        <v>0</v>
      </c>
      <c r="BI338" s="151">
        <f t="shared" si="88"/>
        <v>0</v>
      </c>
      <c r="BJ338" s="14" t="s">
        <v>147</v>
      </c>
      <c r="BK338" s="151">
        <f t="shared" si="89"/>
        <v>0</v>
      </c>
      <c r="BL338" s="14" t="s">
        <v>200</v>
      </c>
      <c r="BM338" s="150" t="s">
        <v>841</v>
      </c>
    </row>
    <row r="339" spans="1:65" s="12" customFormat="1" ht="22.9" customHeight="1" x14ac:dyDescent="0.2">
      <c r="B339" s="130"/>
      <c r="C339" s="183"/>
      <c r="D339" s="184" t="s">
        <v>73</v>
      </c>
      <c r="E339" s="185" t="s">
        <v>842</v>
      </c>
      <c r="F339" s="185" t="s">
        <v>843</v>
      </c>
      <c r="G339" s="183"/>
      <c r="H339" s="183"/>
      <c r="I339" s="133"/>
      <c r="J339" s="141">
        <f>BK339</f>
        <v>0</v>
      </c>
      <c r="L339" s="130"/>
      <c r="M339" s="134"/>
      <c r="N339" s="135"/>
      <c r="O339" s="135"/>
      <c r="P339" s="136">
        <f>SUM(P340:P349)</f>
        <v>0</v>
      </c>
      <c r="Q339" s="135"/>
      <c r="R339" s="136">
        <f>SUM(R340:R349)</f>
        <v>0</v>
      </c>
      <c r="S339" s="135"/>
      <c r="T339" s="137">
        <f>SUM(T340:T349)</f>
        <v>0</v>
      </c>
      <c r="AR339" s="131" t="s">
        <v>147</v>
      </c>
      <c r="AT339" s="138" t="s">
        <v>73</v>
      </c>
      <c r="AU339" s="138" t="s">
        <v>80</v>
      </c>
      <c r="AY339" s="131" t="s">
        <v>140</v>
      </c>
      <c r="BK339" s="139">
        <f>SUM(BK340:BK349)</f>
        <v>0</v>
      </c>
    </row>
    <row r="340" spans="1:65" s="2" customFormat="1" ht="14.45" customHeight="1" x14ac:dyDescent="0.2">
      <c r="A340" s="29"/>
      <c r="B340" s="142"/>
      <c r="C340" s="173" t="s">
        <v>826</v>
      </c>
      <c r="D340" s="173" t="s">
        <v>143</v>
      </c>
      <c r="E340" s="174" t="s">
        <v>845</v>
      </c>
      <c r="F340" s="175" t="s">
        <v>846</v>
      </c>
      <c r="G340" s="176" t="s">
        <v>847</v>
      </c>
      <c r="H340" s="177">
        <v>30</v>
      </c>
      <c r="I340" s="143"/>
      <c r="J340" s="144">
        <f t="shared" ref="J340:J349" si="90">ROUND(I340*H340,2)</f>
        <v>0</v>
      </c>
      <c r="K340" s="145"/>
      <c r="L340" s="30"/>
      <c r="M340" s="146" t="s">
        <v>1</v>
      </c>
      <c r="N340" s="147" t="s">
        <v>40</v>
      </c>
      <c r="O340" s="55"/>
      <c r="P340" s="148">
        <f t="shared" ref="P340:P349" si="91">O340*H340</f>
        <v>0</v>
      </c>
      <c r="Q340" s="148">
        <v>0</v>
      </c>
      <c r="R340" s="148">
        <f t="shared" ref="R340:R349" si="92">Q340*H340</f>
        <v>0</v>
      </c>
      <c r="S340" s="148">
        <v>0</v>
      </c>
      <c r="T340" s="149">
        <f t="shared" ref="T340:T349" si="93">S340*H340</f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50" t="s">
        <v>200</v>
      </c>
      <c r="AT340" s="150" t="s">
        <v>143</v>
      </c>
      <c r="AU340" s="150" t="s">
        <v>147</v>
      </c>
      <c r="AY340" s="14" t="s">
        <v>140</v>
      </c>
      <c r="BE340" s="151">
        <f t="shared" ref="BE340:BE349" si="94">IF(N340="základná",J340,0)</f>
        <v>0</v>
      </c>
      <c r="BF340" s="151">
        <f t="shared" ref="BF340:BF349" si="95">IF(N340="znížená",J340,0)</f>
        <v>0</v>
      </c>
      <c r="BG340" s="151">
        <f t="shared" ref="BG340:BG349" si="96">IF(N340="zákl. prenesená",J340,0)</f>
        <v>0</v>
      </c>
      <c r="BH340" s="151">
        <f t="shared" ref="BH340:BH349" si="97">IF(N340="zníž. prenesená",J340,0)</f>
        <v>0</v>
      </c>
      <c r="BI340" s="151">
        <f t="shared" ref="BI340:BI349" si="98">IF(N340="nulová",J340,0)</f>
        <v>0</v>
      </c>
      <c r="BJ340" s="14" t="s">
        <v>147</v>
      </c>
      <c r="BK340" s="151">
        <f t="shared" ref="BK340:BK349" si="99">ROUND(I340*H340,2)</f>
        <v>0</v>
      </c>
      <c r="BL340" s="14" t="s">
        <v>200</v>
      </c>
      <c r="BM340" s="150" t="s">
        <v>848</v>
      </c>
    </row>
    <row r="341" spans="1:65" s="2" customFormat="1" ht="14.45" customHeight="1" x14ac:dyDescent="0.2">
      <c r="A341" s="29"/>
      <c r="B341" s="142"/>
      <c r="C341" s="173" t="s">
        <v>830</v>
      </c>
      <c r="D341" s="173" t="s">
        <v>143</v>
      </c>
      <c r="E341" s="174" t="s">
        <v>850</v>
      </c>
      <c r="F341" s="175" t="s">
        <v>851</v>
      </c>
      <c r="G341" s="176" t="s">
        <v>847</v>
      </c>
      <c r="H341" s="177">
        <v>15</v>
      </c>
      <c r="I341" s="143"/>
      <c r="J341" s="144">
        <f t="shared" si="90"/>
        <v>0</v>
      </c>
      <c r="K341" s="145"/>
      <c r="L341" s="30"/>
      <c r="M341" s="146" t="s">
        <v>1</v>
      </c>
      <c r="N341" s="147" t="s">
        <v>40</v>
      </c>
      <c r="O341" s="55"/>
      <c r="P341" s="148">
        <f t="shared" si="91"/>
        <v>0</v>
      </c>
      <c r="Q341" s="148">
        <v>0</v>
      </c>
      <c r="R341" s="148">
        <f t="shared" si="92"/>
        <v>0</v>
      </c>
      <c r="S341" s="148">
        <v>0</v>
      </c>
      <c r="T341" s="149">
        <f t="shared" si="93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50" t="s">
        <v>200</v>
      </c>
      <c r="AT341" s="150" t="s">
        <v>143</v>
      </c>
      <c r="AU341" s="150" t="s">
        <v>147</v>
      </c>
      <c r="AY341" s="14" t="s">
        <v>140</v>
      </c>
      <c r="BE341" s="151">
        <f t="shared" si="94"/>
        <v>0</v>
      </c>
      <c r="BF341" s="151">
        <f t="shared" si="95"/>
        <v>0</v>
      </c>
      <c r="BG341" s="151">
        <f t="shared" si="96"/>
        <v>0</v>
      </c>
      <c r="BH341" s="151">
        <f t="shared" si="97"/>
        <v>0</v>
      </c>
      <c r="BI341" s="151">
        <f t="shared" si="98"/>
        <v>0</v>
      </c>
      <c r="BJ341" s="14" t="s">
        <v>147</v>
      </c>
      <c r="BK341" s="151">
        <f t="shared" si="99"/>
        <v>0</v>
      </c>
      <c r="BL341" s="14" t="s">
        <v>200</v>
      </c>
      <c r="BM341" s="150" t="s">
        <v>852</v>
      </c>
    </row>
    <row r="342" spans="1:65" s="2" customFormat="1" ht="14.45" customHeight="1" x14ac:dyDescent="0.2">
      <c r="A342" s="29"/>
      <c r="B342" s="142"/>
      <c r="C342" s="173" t="s">
        <v>834</v>
      </c>
      <c r="D342" s="173" t="s">
        <v>143</v>
      </c>
      <c r="E342" s="174" t="s">
        <v>854</v>
      </c>
      <c r="F342" s="175" t="s">
        <v>855</v>
      </c>
      <c r="G342" s="176" t="s">
        <v>847</v>
      </c>
      <c r="H342" s="177">
        <v>30</v>
      </c>
      <c r="I342" s="143"/>
      <c r="J342" s="144">
        <f t="shared" si="90"/>
        <v>0</v>
      </c>
      <c r="K342" s="145"/>
      <c r="L342" s="30"/>
      <c r="M342" s="146" t="s">
        <v>1</v>
      </c>
      <c r="N342" s="147" t="s">
        <v>40</v>
      </c>
      <c r="O342" s="55"/>
      <c r="P342" s="148">
        <f t="shared" si="91"/>
        <v>0</v>
      </c>
      <c r="Q342" s="148">
        <v>0</v>
      </c>
      <c r="R342" s="148">
        <f t="shared" si="92"/>
        <v>0</v>
      </c>
      <c r="S342" s="148">
        <v>0</v>
      </c>
      <c r="T342" s="149">
        <f t="shared" si="93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50" t="s">
        <v>200</v>
      </c>
      <c r="AT342" s="150" t="s">
        <v>143</v>
      </c>
      <c r="AU342" s="150" t="s">
        <v>147</v>
      </c>
      <c r="AY342" s="14" t="s">
        <v>140</v>
      </c>
      <c r="BE342" s="151">
        <f t="shared" si="94"/>
        <v>0</v>
      </c>
      <c r="BF342" s="151">
        <f t="shared" si="95"/>
        <v>0</v>
      </c>
      <c r="BG342" s="151">
        <f t="shared" si="96"/>
        <v>0</v>
      </c>
      <c r="BH342" s="151">
        <f t="shared" si="97"/>
        <v>0</v>
      </c>
      <c r="BI342" s="151">
        <f t="shared" si="98"/>
        <v>0</v>
      </c>
      <c r="BJ342" s="14" t="s">
        <v>147</v>
      </c>
      <c r="BK342" s="151">
        <f t="shared" si="99"/>
        <v>0</v>
      </c>
      <c r="BL342" s="14" t="s">
        <v>200</v>
      </c>
      <c r="BM342" s="150" t="s">
        <v>856</v>
      </c>
    </row>
    <row r="343" spans="1:65" s="2" customFormat="1" ht="32.25" customHeight="1" x14ac:dyDescent="0.2">
      <c r="A343" s="29"/>
      <c r="B343" s="142"/>
      <c r="C343" s="178" t="s">
        <v>838</v>
      </c>
      <c r="D343" s="178" t="s">
        <v>268</v>
      </c>
      <c r="E343" s="179" t="s">
        <v>858</v>
      </c>
      <c r="F343" s="180" t="s">
        <v>2095</v>
      </c>
      <c r="G343" s="181" t="s">
        <v>847</v>
      </c>
      <c r="H343" s="182">
        <v>15</v>
      </c>
      <c r="I343" s="152"/>
      <c r="J343" s="153">
        <f t="shared" si="90"/>
        <v>0</v>
      </c>
      <c r="K343" s="154"/>
      <c r="L343" s="155"/>
      <c r="M343" s="156" t="s">
        <v>1</v>
      </c>
      <c r="N343" s="157" t="s">
        <v>40</v>
      </c>
      <c r="O343" s="55"/>
      <c r="P343" s="148">
        <f t="shared" si="91"/>
        <v>0</v>
      </c>
      <c r="Q343" s="148">
        <v>0</v>
      </c>
      <c r="R343" s="148">
        <f t="shared" si="92"/>
        <v>0</v>
      </c>
      <c r="S343" s="148">
        <v>0</v>
      </c>
      <c r="T343" s="149">
        <f t="shared" si="93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50" t="s">
        <v>263</v>
      </c>
      <c r="AT343" s="150" t="s">
        <v>268</v>
      </c>
      <c r="AU343" s="150" t="s">
        <v>147</v>
      </c>
      <c r="AY343" s="14" t="s">
        <v>140</v>
      </c>
      <c r="BE343" s="151">
        <f t="shared" si="94"/>
        <v>0</v>
      </c>
      <c r="BF343" s="151">
        <f t="shared" si="95"/>
        <v>0</v>
      </c>
      <c r="BG343" s="151">
        <f t="shared" si="96"/>
        <v>0</v>
      </c>
      <c r="BH343" s="151">
        <f t="shared" si="97"/>
        <v>0</v>
      </c>
      <c r="BI343" s="151">
        <f t="shared" si="98"/>
        <v>0</v>
      </c>
      <c r="BJ343" s="14" t="s">
        <v>147</v>
      </c>
      <c r="BK343" s="151">
        <f t="shared" si="99"/>
        <v>0</v>
      </c>
      <c r="BL343" s="14" t="s">
        <v>200</v>
      </c>
      <c r="BM343" s="150" t="s">
        <v>859</v>
      </c>
    </row>
    <row r="344" spans="1:65" s="2" customFormat="1" ht="33" customHeight="1" x14ac:dyDescent="0.2">
      <c r="A344" s="29"/>
      <c r="B344" s="142"/>
      <c r="C344" s="178" t="s">
        <v>844</v>
      </c>
      <c r="D344" s="178" t="s">
        <v>268</v>
      </c>
      <c r="E344" s="179" t="s">
        <v>861</v>
      </c>
      <c r="F344" s="180" t="s">
        <v>2096</v>
      </c>
      <c r="G344" s="181" t="s">
        <v>847</v>
      </c>
      <c r="H344" s="182">
        <v>15</v>
      </c>
      <c r="I344" s="152"/>
      <c r="J344" s="153">
        <f t="shared" si="90"/>
        <v>0</v>
      </c>
      <c r="K344" s="154"/>
      <c r="L344" s="155"/>
      <c r="M344" s="156" t="s">
        <v>1</v>
      </c>
      <c r="N344" s="157" t="s">
        <v>40</v>
      </c>
      <c r="O344" s="55"/>
      <c r="P344" s="148">
        <f t="shared" si="91"/>
        <v>0</v>
      </c>
      <c r="Q344" s="148">
        <v>0</v>
      </c>
      <c r="R344" s="148">
        <f t="shared" si="92"/>
        <v>0</v>
      </c>
      <c r="S344" s="148">
        <v>0</v>
      </c>
      <c r="T344" s="149">
        <f t="shared" si="93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50" t="s">
        <v>263</v>
      </c>
      <c r="AT344" s="150" t="s">
        <v>268</v>
      </c>
      <c r="AU344" s="150" t="s">
        <v>147</v>
      </c>
      <c r="AY344" s="14" t="s">
        <v>140</v>
      </c>
      <c r="BE344" s="151">
        <f t="shared" si="94"/>
        <v>0</v>
      </c>
      <c r="BF344" s="151">
        <f t="shared" si="95"/>
        <v>0</v>
      </c>
      <c r="BG344" s="151">
        <f t="shared" si="96"/>
        <v>0</v>
      </c>
      <c r="BH344" s="151">
        <f t="shared" si="97"/>
        <v>0</v>
      </c>
      <c r="BI344" s="151">
        <f t="shared" si="98"/>
        <v>0</v>
      </c>
      <c r="BJ344" s="14" t="s">
        <v>147</v>
      </c>
      <c r="BK344" s="151">
        <f t="shared" si="99"/>
        <v>0</v>
      </c>
      <c r="BL344" s="14" t="s">
        <v>200</v>
      </c>
      <c r="BM344" s="150" t="s">
        <v>862</v>
      </c>
    </row>
    <row r="345" spans="1:65" s="2" customFormat="1" ht="29.25" customHeight="1" x14ac:dyDescent="0.2">
      <c r="A345" s="29"/>
      <c r="B345" s="142"/>
      <c r="C345" s="178" t="s">
        <v>849</v>
      </c>
      <c r="D345" s="178" t="s">
        <v>268</v>
      </c>
      <c r="E345" s="179" t="s">
        <v>864</v>
      </c>
      <c r="F345" s="180" t="s">
        <v>2097</v>
      </c>
      <c r="G345" s="181" t="s">
        <v>847</v>
      </c>
      <c r="H345" s="182">
        <v>15</v>
      </c>
      <c r="I345" s="152"/>
      <c r="J345" s="153">
        <f t="shared" si="90"/>
        <v>0</v>
      </c>
      <c r="K345" s="154"/>
      <c r="L345" s="155"/>
      <c r="M345" s="156" t="s">
        <v>1</v>
      </c>
      <c r="N345" s="157" t="s">
        <v>40</v>
      </c>
      <c r="O345" s="55"/>
      <c r="P345" s="148">
        <f t="shared" si="91"/>
        <v>0</v>
      </c>
      <c r="Q345" s="148">
        <v>0</v>
      </c>
      <c r="R345" s="148">
        <f t="shared" si="92"/>
        <v>0</v>
      </c>
      <c r="S345" s="148">
        <v>0</v>
      </c>
      <c r="T345" s="149">
        <f t="shared" si="93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50" t="s">
        <v>263</v>
      </c>
      <c r="AT345" s="150" t="s">
        <v>268</v>
      </c>
      <c r="AU345" s="150" t="s">
        <v>147</v>
      </c>
      <c r="AY345" s="14" t="s">
        <v>140</v>
      </c>
      <c r="BE345" s="151">
        <f t="shared" si="94"/>
        <v>0</v>
      </c>
      <c r="BF345" s="151">
        <f t="shared" si="95"/>
        <v>0</v>
      </c>
      <c r="BG345" s="151">
        <f t="shared" si="96"/>
        <v>0</v>
      </c>
      <c r="BH345" s="151">
        <f t="shared" si="97"/>
        <v>0</v>
      </c>
      <c r="BI345" s="151">
        <f t="shared" si="98"/>
        <v>0</v>
      </c>
      <c r="BJ345" s="14" t="s">
        <v>147</v>
      </c>
      <c r="BK345" s="151">
        <f t="shared" si="99"/>
        <v>0</v>
      </c>
      <c r="BL345" s="14" t="s">
        <v>200</v>
      </c>
      <c r="BM345" s="150" t="s">
        <v>865</v>
      </c>
    </row>
    <row r="346" spans="1:65" s="2" customFormat="1" ht="14.45" customHeight="1" x14ac:dyDescent="0.2">
      <c r="A346" s="29"/>
      <c r="B346" s="142"/>
      <c r="C346" s="173" t="s">
        <v>853</v>
      </c>
      <c r="D346" s="173" t="s">
        <v>143</v>
      </c>
      <c r="E346" s="174" t="s">
        <v>867</v>
      </c>
      <c r="F346" s="175" t="s">
        <v>868</v>
      </c>
      <c r="G346" s="176" t="s">
        <v>847</v>
      </c>
      <c r="H346" s="177">
        <v>4</v>
      </c>
      <c r="I346" s="143"/>
      <c r="J346" s="144">
        <f t="shared" si="90"/>
        <v>0</v>
      </c>
      <c r="K346" s="145"/>
      <c r="L346" s="30"/>
      <c r="M346" s="146" t="s">
        <v>1</v>
      </c>
      <c r="N346" s="147" t="s">
        <v>40</v>
      </c>
      <c r="O346" s="55"/>
      <c r="P346" s="148">
        <f t="shared" si="91"/>
        <v>0</v>
      </c>
      <c r="Q346" s="148">
        <v>0</v>
      </c>
      <c r="R346" s="148">
        <f t="shared" si="92"/>
        <v>0</v>
      </c>
      <c r="S346" s="148">
        <v>0</v>
      </c>
      <c r="T346" s="149">
        <f t="shared" si="93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50" t="s">
        <v>200</v>
      </c>
      <c r="AT346" s="150" t="s">
        <v>143</v>
      </c>
      <c r="AU346" s="150" t="s">
        <v>147</v>
      </c>
      <c r="AY346" s="14" t="s">
        <v>140</v>
      </c>
      <c r="BE346" s="151">
        <f t="shared" si="94"/>
        <v>0</v>
      </c>
      <c r="BF346" s="151">
        <f t="shared" si="95"/>
        <v>0</v>
      </c>
      <c r="BG346" s="151">
        <f t="shared" si="96"/>
        <v>0</v>
      </c>
      <c r="BH346" s="151">
        <f t="shared" si="97"/>
        <v>0</v>
      </c>
      <c r="BI346" s="151">
        <f t="shared" si="98"/>
        <v>0</v>
      </c>
      <c r="BJ346" s="14" t="s">
        <v>147</v>
      </c>
      <c r="BK346" s="151">
        <f t="shared" si="99"/>
        <v>0</v>
      </c>
      <c r="BL346" s="14" t="s">
        <v>200</v>
      </c>
      <c r="BM346" s="150" t="s">
        <v>869</v>
      </c>
    </row>
    <row r="347" spans="1:65" s="2" customFormat="1" ht="14.45" customHeight="1" x14ac:dyDescent="0.2">
      <c r="A347" s="29"/>
      <c r="B347" s="142"/>
      <c r="C347" s="173" t="s">
        <v>857</v>
      </c>
      <c r="D347" s="173" t="s">
        <v>143</v>
      </c>
      <c r="E347" s="174" t="s">
        <v>871</v>
      </c>
      <c r="F347" s="175" t="s">
        <v>872</v>
      </c>
      <c r="G347" s="176" t="s">
        <v>847</v>
      </c>
      <c r="H347" s="177">
        <v>4</v>
      </c>
      <c r="I347" s="143"/>
      <c r="J347" s="144">
        <f t="shared" si="90"/>
        <v>0</v>
      </c>
      <c r="K347" s="145"/>
      <c r="L347" s="30"/>
      <c r="M347" s="146" t="s">
        <v>1</v>
      </c>
      <c r="N347" s="147" t="s">
        <v>40</v>
      </c>
      <c r="O347" s="55"/>
      <c r="P347" s="148">
        <f t="shared" si="91"/>
        <v>0</v>
      </c>
      <c r="Q347" s="148">
        <v>0</v>
      </c>
      <c r="R347" s="148">
        <f t="shared" si="92"/>
        <v>0</v>
      </c>
      <c r="S347" s="148">
        <v>0</v>
      </c>
      <c r="T347" s="149">
        <f t="shared" si="93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50" t="s">
        <v>200</v>
      </c>
      <c r="AT347" s="150" t="s">
        <v>143</v>
      </c>
      <c r="AU347" s="150" t="s">
        <v>147</v>
      </c>
      <c r="AY347" s="14" t="s">
        <v>140</v>
      </c>
      <c r="BE347" s="151">
        <f t="shared" si="94"/>
        <v>0</v>
      </c>
      <c r="BF347" s="151">
        <f t="shared" si="95"/>
        <v>0</v>
      </c>
      <c r="BG347" s="151">
        <f t="shared" si="96"/>
        <v>0</v>
      </c>
      <c r="BH347" s="151">
        <f t="shared" si="97"/>
        <v>0</v>
      </c>
      <c r="BI347" s="151">
        <f t="shared" si="98"/>
        <v>0</v>
      </c>
      <c r="BJ347" s="14" t="s">
        <v>147</v>
      </c>
      <c r="BK347" s="151">
        <f t="shared" si="99"/>
        <v>0</v>
      </c>
      <c r="BL347" s="14" t="s">
        <v>200</v>
      </c>
      <c r="BM347" s="150" t="s">
        <v>873</v>
      </c>
    </row>
    <row r="348" spans="1:65" s="2" customFormat="1" ht="14.45" customHeight="1" x14ac:dyDescent="0.2">
      <c r="A348" s="29"/>
      <c r="B348" s="142"/>
      <c r="C348" s="173" t="s">
        <v>860</v>
      </c>
      <c r="D348" s="173" t="s">
        <v>143</v>
      </c>
      <c r="E348" s="174" t="s">
        <v>875</v>
      </c>
      <c r="F348" s="175" t="s">
        <v>876</v>
      </c>
      <c r="G348" s="176" t="s">
        <v>743</v>
      </c>
      <c r="H348" s="177">
        <v>5</v>
      </c>
      <c r="I348" s="143"/>
      <c r="J348" s="144">
        <f t="shared" si="90"/>
        <v>0</v>
      </c>
      <c r="K348" s="145"/>
      <c r="L348" s="30"/>
      <c r="M348" s="146" t="s">
        <v>1</v>
      </c>
      <c r="N348" s="147" t="s">
        <v>40</v>
      </c>
      <c r="O348" s="55"/>
      <c r="P348" s="148">
        <f t="shared" si="91"/>
        <v>0</v>
      </c>
      <c r="Q348" s="148">
        <v>0</v>
      </c>
      <c r="R348" s="148">
        <f t="shared" si="92"/>
        <v>0</v>
      </c>
      <c r="S348" s="148">
        <v>0</v>
      </c>
      <c r="T348" s="149">
        <f t="shared" si="93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50" t="s">
        <v>200</v>
      </c>
      <c r="AT348" s="150" t="s">
        <v>143</v>
      </c>
      <c r="AU348" s="150" t="s">
        <v>147</v>
      </c>
      <c r="AY348" s="14" t="s">
        <v>140</v>
      </c>
      <c r="BE348" s="151">
        <f t="shared" si="94"/>
        <v>0</v>
      </c>
      <c r="BF348" s="151">
        <f t="shared" si="95"/>
        <v>0</v>
      </c>
      <c r="BG348" s="151">
        <f t="shared" si="96"/>
        <v>0</v>
      </c>
      <c r="BH348" s="151">
        <f t="shared" si="97"/>
        <v>0</v>
      </c>
      <c r="BI348" s="151">
        <f t="shared" si="98"/>
        <v>0</v>
      </c>
      <c r="BJ348" s="14" t="s">
        <v>147</v>
      </c>
      <c r="BK348" s="151">
        <f t="shared" si="99"/>
        <v>0</v>
      </c>
      <c r="BL348" s="14" t="s">
        <v>200</v>
      </c>
      <c r="BM348" s="150" t="s">
        <v>877</v>
      </c>
    </row>
    <row r="349" spans="1:65" s="2" customFormat="1" ht="24.2" customHeight="1" x14ac:dyDescent="0.2">
      <c r="A349" s="29"/>
      <c r="B349" s="142"/>
      <c r="C349" s="173" t="s">
        <v>863</v>
      </c>
      <c r="D349" s="173" t="s">
        <v>143</v>
      </c>
      <c r="E349" s="174" t="s">
        <v>879</v>
      </c>
      <c r="F349" s="175" t="s">
        <v>880</v>
      </c>
      <c r="G349" s="176" t="s">
        <v>151</v>
      </c>
      <c r="H349" s="177">
        <v>6.0000000000000001E-3</v>
      </c>
      <c r="I349" s="143"/>
      <c r="J349" s="144">
        <f t="shared" si="90"/>
        <v>0</v>
      </c>
      <c r="K349" s="145"/>
      <c r="L349" s="30"/>
      <c r="M349" s="146" t="s">
        <v>1</v>
      </c>
      <c r="N349" s="147" t="s">
        <v>40</v>
      </c>
      <c r="O349" s="55"/>
      <c r="P349" s="148">
        <f t="shared" si="91"/>
        <v>0</v>
      </c>
      <c r="Q349" s="148">
        <v>0</v>
      </c>
      <c r="R349" s="148">
        <f t="shared" si="92"/>
        <v>0</v>
      </c>
      <c r="S349" s="148">
        <v>0</v>
      </c>
      <c r="T349" s="149">
        <f t="shared" si="93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50" t="s">
        <v>200</v>
      </c>
      <c r="AT349" s="150" t="s">
        <v>143</v>
      </c>
      <c r="AU349" s="150" t="s">
        <v>147</v>
      </c>
      <c r="AY349" s="14" t="s">
        <v>140</v>
      </c>
      <c r="BE349" s="151">
        <f t="shared" si="94"/>
        <v>0</v>
      </c>
      <c r="BF349" s="151">
        <f t="shared" si="95"/>
        <v>0</v>
      </c>
      <c r="BG349" s="151">
        <f t="shared" si="96"/>
        <v>0</v>
      </c>
      <c r="BH349" s="151">
        <f t="shared" si="97"/>
        <v>0</v>
      </c>
      <c r="BI349" s="151">
        <f t="shared" si="98"/>
        <v>0</v>
      </c>
      <c r="BJ349" s="14" t="s">
        <v>147</v>
      </c>
      <c r="BK349" s="151">
        <f t="shared" si="99"/>
        <v>0</v>
      </c>
      <c r="BL349" s="14" t="s">
        <v>200</v>
      </c>
      <c r="BM349" s="150" t="s">
        <v>881</v>
      </c>
    </row>
    <row r="350" spans="1:65" s="12" customFormat="1" ht="22.9" customHeight="1" x14ac:dyDescent="0.2">
      <c r="B350" s="130"/>
      <c r="C350" s="183"/>
      <c r="D350" s="184" t="s">
        <v>73</v>
      </c>
      <c r="E350" s="185" t="s">
        <v>882</v>
      </c>
      <c r="F350" s="185" t="s">
        <v>883</v>
      </c>
      <c r="G350" s="183"/>
      <c r="H350" s="183"/>
      <c r="I350" s="133"/>
      <c r="J350" s="141">
        <f>BK350</f>
        <v>0</v>
      </c>
      <c r="L350" s="130"/>
      <c r="M350" s="134"/>
      <c r="N350" s="135"/>
      <c r="O350" s="135"/>
      <c r="P350" s="136">
        <f>SUM(P351:P360)</f>
        <v>0</v>
      </c>
      <c r="Q350" s="135"/>
      <c r="R350" s="136">
        <f>SUM(R351:R360)</f>
        <v>0</v>
      </c>
      <c r="S350" s="135"/>
      <c r="T350" s="137">
        <f>SUM(T351:T360)</f>
        <v>0</v>
      </c>
      <c r="AR350" s="131" t="s">
        <v>147</v>
      </c>
      <c r="AT350" s="138" t="s">
        <v>73</v>
      </c>
      <c r="AU350" s="138" t="s">
        <v>80</v>
      </c>
      <c r="AY350" s="131" t="s">
        <v>140</v>
      </c>
      <c r="BK350" s="139">
        <f>SUM(BK351:BK360)</f>
        <v>0</v>
      </c>
    </row>
    <row r="351" spans="1:65" s="2" customFormat="1" ht="24.2" customHeight="1" x14ac:dyDescent="0.2">
      <c r="A351" s="29"/>
      <c r="B351" s="142"/>
      <c r="C351" s="173" t="s">
        <v>866</v>
      </c>
      <c r="D351" s="173" t="s">
        <v>143</v>
      </c>
      <c r="E351" s="174" t="s">
        <v>885</v>
      </c>
      <c r="F351" s="175" t="s">
        <v>886</v>
      </c>
      <c r="G351" s="176" t="s">
        <v>847</v>
      </c>
      <c r="H351" s="177">
        <v>15</v>
      </c>
      <c r="I351" s="143"/>
      <c r="J351" s="144">
        <f t="shared" ref="J351:J360" si="100">ROUND(I351*H351,2)</f>
        <v>0</v>
      </c>
      <c r="K351" s="145"/>
      <c r="L351" s="30"/>
      <c r="M351" s="146" t="s">
        <v>1</v>
      </c>
      <c r="N351" s="147" t="s">
        <v>40</v>
      </c>
      <c r="O351" s="55"/>
      <c r="P351" s="148">
        <f t="shared" ref="P351:P360" si="101">O351*H351</f>
        <v>0</v>
      </c>
      <c r="Q351" s="148">
        <v>0</v>
      </c>
      <c r="R351" s="148">
        <f t="shared" ref="R351:R360" si="102">Q351*H351</f>
        <v>0</v>
      </c>
      <c r="S351" s="148">
        <v>0</v>
      </c>
      <c r="T351" s="149">
        <f t="shared" ref="T351:T360" si="103">S351*H351</f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50" t="s">
        <v>200</v>
      </c>
      <c r="AT351" s="150" t="s">
        <v>143</v>
      </c>
      <c r="AU351" s="150" t="s">
        <v>147</v>
      </c>
      <c r="AY351" s="14" t="s">
        <v>140</v>
      </c>
      <c r="BE351" s="151">
        <f t="shared" ref="BE351:BE360" si="104">IF(N351="základná",J351,0)</f>
        <v>0</v>
      </c>
      <c r="BF351" s="151">
        <f t="shared" ref="BF351:BF360" si="105">IF(N351="znížená",J351,0)</f>
        <v>0</v>
      </c>
      <c r="BG351" s="151">
        <f t="shared" ref="BG351:BG360" si="106">IF(N351="zákl. prenesená",J351,0)</f>
        <v>0</v>
      </c>
      <c r="BH351" s="151">
        <f t="shared" ref="BH351:BH360" si="107">IF(N351="zníž. prenesená",J351,0)</f>
        <v>0</v>
      </c>
      <c r="BI351" s="151">
        <f t="shared" ref="BI351:BI360" si="108">IF(N351="nulová",J351,0)</f>
        <v>0</v>
      </c>
      <c r="BJ351" s="14" t="s">
        <v>147</v>
      </c>
      <c r="BK351" s="151">
        <f t="shared" ref="BK351:BK360" si="109">ROUND(I351*H351,2)</f>
        <v>0</v>
      </c>
      <c r="BL351" s="14" t="s">
        <v>200</v>
      </c>
      <c r="BM351" s="150" t="s">
        <v>887</v>
      </c>
    </row>
    <row r="352" spans="1:65" s="2" customFormat="1" ht="27.75" customHeight="1" x14ac:dyDescent="0.2">
      <c r="A352" s="29"/>
      <c r="B352" s="142"/>
      <c r="C352" s="173" t="s">
        <v>870</v>
      </c>
      <c r="D352" s="173" t="s">
        <v>143</v>
      </c>
      <c r="E352" s="174" t="s">
        <v>889</v>
      </c>
      <c r="F352" s="175" t="s">
        <v>890</v>
      </c>
      <c r="G352" s="176" t="s">
        <v>155</v>
      </c>
      <c r="H352" s="177">
        <v>19.5</v>
      </c>
      <c r="I352" s="143"/>
      <c r="J352" s="144">
        <f t="shared" si="100"/>
        <v>0</v>
      </c>
      <c r="K352" s="145"/>
      <c r="L352" s="30"/>
      <c r="M352" s="146" t="s">
        <v>1</v>
      </c>
      <c r="N352" s="147" t="s">
        <v>40</v>
      </c>
      <c r="O352" s="55"/>
      <c r="P352" s="148">
        <f t="shared" si="101"/>
        <v>0</v>
      </c>
      <c r="Q352" s="148">
        <v>0</v>
      </c>
      <c r="R352" s="148">
        <f t="shared" si="102"/>
        <v>0</v>
      </c>
      <c r="S352" s="148">
        <v>0</v>
      </c>
      <c r="T352" s="149">
        <f t="shared" si="103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50" t="s">
        <v>200</v>
      </c>
      <c r="AT352" s="150" t="s">
        <v>143</v>
      </c>
      <c r="AU352" s="150" t="s">
        <v>147</v>
      </c>
      <c r="AY352" s="14" t="s">
        <v>140</v>
      </c>
      <c r="BE352" s="151">
        <f t="shared" si="104"/>
        <v>0</v>
      </c>
      <c r="BF352" s="151">
        <f t="shared" si="105"/>
        <v>0</v>
      </c>
      <c r="BG352" s="151">
        <f t="shared" si="106"/>
        <v>0</v>
      </c>
      <c r="BH352" s="151">
        <f t="shared" si="107"/>
        <v>0</v>
      </c>
      <c r="BI352" s="151">
        <f t="shared" si="108"/>
        <v>0</v>
      </c>
      <c r="BJ352" s="14" t="s">
        <v>147</v>
      </c>
      <c r="BK352" s="151">
        <f t="shared" si="109"/>
        <v>0</v>
      </c>
      <c r="BL352" s="14" t="s">
        <v>200</v>
      </c>
      <c r="BM352" s="150" t="s">
        <v>891</v>
      </c>
    </row>
    <row r="353" spans="1:65" s="2" customFormat="1" ht="14.45" customHeight="1" x14ac:dyDescent="0.2">
      <c r="A353" s="29"/>
      <c r="B353" s="142"/>
      <c r="C353" s="173" t="s">
        <v>874</v>
      </c>
      <c r="D353" s="173" t="s">
        <v>143</v>
      </c>
      <c r="E353" s="174" t="s">
        <v>893</v>
      </c>
      <c r="F353" s="175" t="s">
        <v>894</v>
      </c>
      <c r="G353" s="176" t="s">
        <v>847</v>
      </c>
      <c r="H353" s="177">
        <v>15</v>
      </c>
      <c r="I353" s="143"/>
      <c r="J353" s="144">
        <f t="shared" si="100"/>
        <v>0</v>
      </c>
      <c r="K353" s="145"/>
      <c r="L353" s="30"/>
      <c r="M353" s="146" t="s">
        <v>1</v>
      </c>
      <c r="N353" s="147" t="s">
        <v>40</v>
      </c>
      <c r="O353" s="55"/>
      <c r="P353" s="148">
        <f t="shared" si="101"/>
        <v>0</v>
      </c>
      <c r="Q353" s="148">
        <v>0</v>
      </c>
      <c r="R353" s="148">
        <f t="shared" si="102"/>
        <v>0</v>
      </c>
      <c r="S353" s="148">
        <v>0</v>
      </c>
      <c r="T353" s="149">
        <f t="shared" si="103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50" t="s">
        <v>200</v>
      </c>
      <c r="AT353" s="150" t="s">
        <v>143</v>
      </c>
      <c r="AU353" s="150" t="s">
        <v>147</v>
      </c>
      <c r="AY353" s="14" t="s">
        <v>140</v>
      </c>
      <c r="BE353" s="151">
        <f t="shared" si="104"/>
        <v>0</v>
      </c>
      <c r="BF353" s="151">
        <f t="shared" si="105"/>
        <v>0</v>
      </c>
      <c r="BG353" s="151">
        <f t="shared" si="106"/>
        <v>0</v>
      </c>
      <c r="BH353" s="151">
        <f t="shared" si="107"/>
        <v>0</v>
      </c>
      <c r="BI353" s="151">
        <f t="shared" si="108"/>
        <v>0</v>
      </c>
      <c r="BJ353" s="14" t="s">
        <v>147</v>
      </c>
      <c r="BK353" s="151">
        <f t="shared" si="109"/>
        <v>0</v>
      </c>
      <c r="BL353" s="14" t="s">
        <v>200</v>
      </c>
      <c r="BM353" s="150" t="s">
        <v>895</v>
      </c>
    </row>
    <row r="354" spans="1:65" s="2" customFormat="1" ht="14.45" customHeight="1" x14ac:dyDescent="0.2">
      <c r="A354" s="29"/>
      <c r="B354" s="142"/>
      <c r="C354" s="178" t="s">
        <v>878</v>
      </c>
      <c r="D354" s="178" t="s">
        <v>268</v>
      </c>
      <c r="E354" s="179" t="s">
        <v>897</v>
      </c>
      <c r="F354" s="180" t="s">
        <v>898</v>
      </c>
      <c r="G354" s="181" t="s">
        <v>847</v>
      </c>
      <c r="H354" s="182">
        <v>15</v>
      </c>
      <c r="I354" s="152"/>
      <c r="J354" s="153">
        <f t="shared" si="100"/>
        <v>0</v>
      </c>
      <c r="K354" s="154"/>
      <c r="L354" s="155"/>
      <c r="M354" s="156" t="s">
        <v>1</v>
      </c>
      <c r="N354" s="157" t="s">
        <v>40</v>
      </c>
      <c r="O354" s="55"/>
      <c r="P354" s="148">
        <f t="shared" si="101"/>
        <v>0</v>
      </c>
      <c r="Q354" s="148">
        <v>0</v>
      </c>
      <c r="R354" s="148">
        <f t="shared" si="102"/>
        <v>0</v>
      </c>
      <c r="S354" s="148">
        <v>0</v>
      </c>
      <c r="T354" s="149">
        <f t="shared" si="103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50" t="s">
        <v>263</v>
      </c>
      <c r="AT354" s="150" t="s">
        <v>268</v>
      </c>
      <c r="AU354" s="150" t="s">
        <v>147</v>
      </c>
      <c r="AY354" s="14" t="s">
        <v>140</v>
      </c>
      <c r="BE354" s="151">
        <f t="shared" si="104"/>
        <v>0</v>
      </c>
      <c r="BF354" s="151">
        <f t="shared" si="105"/>
        <v>0</v>
      </c>
      <c r="BG354" s="151">
        <f t="shared" si="106"/>
        <v>0</v>
      </c>
      <c r="BH354" s="151">
        <f t="shared" si="107"/>
        <v>0</v>
      </c>
      <c r="BI354" s="151">
        <f t="shared" si="108"/>
        <v>0</v>
      </c>
      <c r="BJ354" s="14" t="s">
        <v>147</v>
      </c>
      <c r="BK354" s="151">
        <f t="shared" si="109"/>
        <v>0</v>
      </c>
      <c r="BL354" s="14" t="s">
        <v>200</v>
      </c>
      <c r="BM354" s="150" t="s">
        <v>899</v>
      </c>
    </row>
    <row r="355" spans="1:65" s="2" customFormat="1" ht="14.45" customHeight="1" x14ac:dyDescent="0.2">
      <c r="A355" s="29"/>
      <c r="B355" s="142"/>
      <c r="C355" s="178" t="s">
        <v>884</v>
      </c>
      <c r="D355" s="178" t="s">
        <v>268</v>
      </c>
      <c r="E355" s="179" t="s">
        <v>901</v>
      </c>
      <c r="F355" s="180" t="s">
        <v>2098</v>
      </c>
      <c r="G355" s="181" t="s">
        <v>847</v>
      </c>
      <c r="H355" s="182">
        <v>30</v>
      </c>
      <c r="I355" s="152"/>
      <c r="J355" s="153">
        <f t="shared" si="100"/>
        <v>0</v>
      </c>
      <c r="K355" s="154"/>
      <c r="L355" s="155"/>
      <c r="M355" s="156" t="s">
        <v>1</v>
      </c>
      <c r="N355" s="157" t="s">
        <v>40</v>
      </c>
      <c r="O355" s="55"/>
      <c r="P355" s="148">
        <f t="shared" si="101"/>
        <v>0</v>
      </c>
      <c r="Q355" s="148">
        <v>0</v>
      </c>
      <c r="R355" s="148">
        <f t="shared" si="102"/>
        <v>0</v>
      </c>
      <c r="S355" s="148">
        <v>0</v>
      </c>
      <c r="T355" s="149">
        <f t="shared" si="103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50" t="s">
        <v>263</v>
      </c>
      <c r="AT355" s="150" t="s">
        <v>268</v>
      </c>
      <c r="AU355" s="150" t="s">
        <v>147</v>
      </c>
      <c r="AY355" s="14" t="s">
        <v>140</v>
      </c>
      <c r="BE355" s="151">
        <f t="shared" si="104"/>
        <v>0</v>
      </c>
      <c r="BF355" s="151">
        <f t="shared" si="105"/>
        <v>0</v>
      </c>
      <c r="BG355" s="151">
        <f t="shared" si="106"/>
        <v>0</v>
      </c>
      <c r="BH355" s="151">
        <f t="shared" si="107"/>
        <v>0</v>
      </c>
      <c r="BI355" s="151">
        <f t="shared" si="108"/>
        <v>0</v>
      </c>
      <c r="BJ355" s="14" t="s">
        <v>147</v>
      </c>
      <c r="BK355" s="151">
        <f t="shared" si="109"/>
        <v>0</v>
      </c>
      <c r="BL355" s="14" t="s">
        <v>200</v>
      </c>
      <c r="BM355" s="150" t="s">
        <v>902</v>
      </c>
    </row>
    <row r="356" spans="1:65" s="2" customFormat="1" ht="24" customHeight="1" x14ac:dyDescent="0.2">
      <c r="A356" s="29"/>
      <c r="B356" s="142"/>
      <c r="C356" s="173" t="s">
        <v>888</v>
      </c>
      <c r="D356" s="173" t="s">
        <v>143</v>
      </c>
      <c r="E356" s="174" t="s">
        <v>904</v>
      </c>
      <c r="F356" s="175" t="s">
        <v>905</v>
      </c>
      <c r="G356" s="176" t="s">
        <v>906</v>
      </c>
      <c r="H356" s="177">
        <v>15</v>
      </c>
      <c r="I356" s="143"/>
      <c r="J356" s="144">
        <f t="shared" si="100"/>
        <v>0</v>
      </c>
      <c r="K356" s="145"/>
      <c r="L356" s="30"/>
      <c r="M356" s="146" t="s">
        <v>1</v>
      </c>
      <c r="N356" s="147" t="s">
        <v>40</v>
      </c>
      <c r="O356" s="55"/>
      <c r="P356" s="148">
        <f t="shared" si="101"/>
        <v>0</v>
      </c>
      <c r="Q356" s="148">
        <v>0</v>
      </c>
      <c r="R356" s="148">
        <f t="shared" si="102"/>
        <v>0</v>
      </c>
      <c r="S356" s="148">
        <v>0</v>
      </c>
      <c r="T356" s="149">
        <f t="shared" si="103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50" t="s">
        <v>200</v>
      </c>
      <c r="AT356" s="150" t="s">
        <v>143</v>
      </c>
      <c r="AU356" s="150" t="s">
        <v>147</v>
      </c>
      <c r="AY356" s="14" t="s">
        <v>140</v>
      </c>
      <c r="BE356" s="151">
        <f t="shared" si="104"/>
        <v>0</v>
      </c>
      <c r="BF356" s="151">
        <f t="shared" si="105"/>
        <v>0</v>
      </c>
      <c r="BG356" s="151">
        <f t="shared" si="106"/>
        <v>0</v>
      </c>
      <c r="BH356" s="151">
        <f t="shared" si="107"/>
        <v>0</v>
      </c>
      <c r="BI356" s="151">
        <f t="shared" si="108"/>
        <v>0</v>
      </c>
      <c r="BJ356" s="14" t="s">
        <v>147</v>
      </c>
      <c r="BK356" s="151">
        <f t="shared" si="109"/>
        <v>0</v>
      </c>
      <c r="BL356" s="14" t="s">
        <v>200</v>
      </c>
      <c r="BM356" s="150" t="s">
        <v>907</v>
      </c>
    </row>
    <row r="357" spans="1:65" s="2" customFormat="1" ht="14.45" customHeight="1" x14ac:dyDescent="0.2">
      <c r="A357" s="29"/>
      <c r="B357" s="142"/>
      <c r="C357" s="178" t="s">
        <v>892</v>
      </c>
      <c r="D357" s="178" t="s">
        <v>268</v>
      </c>
      <c r="E357" s="179" t="s">
        <v>909</v>
      </c>
      <c r="F357" s="180" t="s">
        <v>910</v>
      </c>
      <c r="G357" s="181" t="s">
        <v>847</v>
      </c>
      <c r="H357" s="182">
        <v>14</v>
      </c>
      <c r="I357" s="152"/>
      <c r="J357" s="153">
        <f t="shared" si="100"/>
        <v>0</v>
      </c>
      <c r="K357" s="154"/>
      <c r="L357" s="155"/>
      <c r="M357" s="156" t="s">
        <v>1</v>
      </c>
      <c r="N357" s="157" t="s">
        <v>40</v>
      </c>
      <c r="O357" s="55"/>
      <c r="P357" s="148">
        <f t="shared" si="101"/>
        <v>0</v>
      </c>
      <c r="Q357" s="148">
        <v>0</v>
      </c>
      <c r="R357" s="148">
        <f t="shared" si="102"/>
        <v>0</v>
      </c>
      <c r="S357" s="148">
        <v>0</v>
      </c>
      <c r="T357" s="149">
        <f t="shared" si="103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50" t="s">
        <v>263</v>
      </c>
      <c r="AT357" s="150" t="s">
        <v>268</v>
      </c>
      <c r="AU357" s="150" t="s">
        <v>147</v>
      </c>
      <c r="AY357" s="14" t="s">
        <v>140</v>
      </c>
      <c r="BE357" s="151">
        <f t="shared" si="104"/>
        <v>0</v>
      </c>
      <c r="BF357" s="151">
        <f t="shared" si="105"/>
        <v>0</v>
      </c>
      <c r="BG357" s="151">
        <f t="shared" si="106"/>
        <v>0</v>
      </c>
      <c r="BH357" s="151">
        <f t="shared" si="107"/>
        <v>0</v>
      </c>
      <c r="BI357" s="151">
        <f t="shared" si="108"/>
        <v>0</v>
      </c>
      <c r="BJ357" s="14" t="s">
        <v>147</v>
      </c>
      <c r="BK357" s="151">
        <f t="shared" si="109"/>
        <v>0</v>
      </c>
      <c r="BL357" s="14" t="s">
        <v>200</v>
      </c>
      <c r="BM357" s="150" t="s">
        <v>911</v>
      </c>
    </row>
    <row r="358" spans="1:65" s="2" customFormat="1" ht="14.45" customHeight="1" x14ac:dyDescent="0.2">
      <c r="A358" s="29"/>
      <c r="B358" s="142"/>
      <c r="C358" s="178" t="s">
        <v>896</v>
      </c>
      <c r="D358" s="178" t="s">
        <v>268</v>
      </c>
      <c r="E358" s="179" t="s">
        <v>913</v>
      </c>
      <c r="F358" s="180" t="s">
        <v>914</v>
      </c>
      <c r="G358" s="181" t="s">
        <v>847</v>
      </c>
      <c r="H358" s="182">
        <v>1</v>
      </c>
      <c r="I358" s="152"/>
      <c r="J358" s="153">
        <f t="shared" si="100"/>
        <v>0</v>
      </c>
      <c r="K358" s="154"/>
      <c r="L358" s="155"/>
      <c r="M358" s="156" t="s">
        <v>1</v>
      </c>
      <c r="N358" s="157" t="s">
        <v>40</v>
      </c>
      <c r="O358" s="55"/>
      <c r="P358" s="148">
        <f t="shared" si="101"/>
        <v>0</v>
      </c>
      <c r="Q358" s="148">
        <v>0</v>
      </c>
      <c r="R358" s="148">
        <f t="shared" si="102"/>
        <v>0</v>
      </c>
      <c r="S358" s="148">
        <v>0</v>
      </c>
      <c r="T358" s="149">
        <f t="shared" si="103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50" t="s">
        <v>263</v>
      </c>
      <c r="AT358" s="150" t="s">
        <v>268</v>
      </c>
      <c r="AU358" s="150" t="s">
        <v>147</v>
      </c>
      <c r="AY358" s="14" t="s">
        <v>140</v>
      </c>
      <c r="BE358" s="151">
        <f t="shared" si="104"/>
        <v>0</v>
      </c>
      <c r="BF358" s="151">
        <f t="shared" si="105"/>
        <v>0</v>
      </c>
      <c r="BG358" s="151">
        <f t="shared" si="106"/>
        <v>0</v>
      </c>
      <c r="BH358" s="151">
        <f t="shared" si="107"/>
        <v>0</v>
      </c>
      <c r="BI358" s="151">
        <f t="shared" si="108"/>
        <v>0</v>
      </c>
      <c r="BJ358" s="14" t="s">
        <v>147</v>
      </c>
      <c r="BK358" s="151">
        <f t="shared" si="109"/>
        <v>0</v>
      </c>
      <c r="BL358" s="14" t="s">
        <v>200</v>
      </c>
      <c r="BM358" s="150" t="s">
        <v>915</v>
      </c>
    </row>
    <row r="359" spans="1:65" s="2" customFormat="1" ht="14.45" customHeight="1" x14ac:dyDescent="0.2">
      <c r="A359" s="29"/>
      <c r="B359" s="142"/>
      <c r="C359" s="173" t="s">
        <v>900</v>
      </c>
      <c r="D359" s="173" t="s">
        <v>143</v>
      </c>
      <c r="E359" s="174" t="s">
        <v>917</v>
      </c>
      <c r="F359" s="175" t="s">
        <v>918</v>
      </c>
      <c r="G359" s="176" t="s">
        <v>743</v>
      </c>
      <c r="H359" s="177">
        <v>20</v>
      </c>
      <c r="I359" s="143"/>
      <c r="J359" s="144">
        <f t="shared" si="100"/>
        <v>0</v>
      </c>
      <c r="K359" s="145"/>
      <c r="L359" s="30"/>
      <c r="M359" s="146" t="s">
        <v>1</v>
      </c>
      <c r="N359" s="147" t="s">
        <v>40</v>
      </c>
      <c r="O359" s="55"/>
      <c r="P359" s="148">
        <f t="shared" si="101"/>
        <v>0</v>
      </c>
      <c r="Q359" s="148">
        <v>0</v>
      </c>
      <c r="R359" s="148">
        <f t="shared" si="102"/>
        <v>0</v>
      </c>
      <c r="S359" s="148">
        <v>0</v>
      </c>
      <c r="T359" s="149">
        <f t="shared" si="103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50" t="s">
        <v>200</v>
      </c>
      <c r="AT359" s="150" t="s">
        <v>143</v>
      </c>
      <c r="AU359" s="150" t="s">
        <v>147</v>
      </c>
      <c r="AY359" s="14" t="s">
        <v>140</v>
      </c>
      <c r="BE359" s="151">
        <f t="shared" si="104"/>
        <v>0</v>
      </c>
      <c r="BF359" s="151">
        <f t="shared" si="105"/>
        <v>0</v>
      </c>
      <c r="BG359" s="151">
        <f t="shared" si="106"/>
        <v>0</v>
      </c>
      <c r="BH359" s="151">
        <f t="shared" si="107"/>
        <v>0</v>
      </c>
      <c r="BI359" s="151">
        <f t="shared" si="108"/>
        <v>0</v>
      </c>
      <c r="BJ359" s="14" t="s">
        <v>147</v>
      </c>
      <c r="BK359" s="151">
        <f t="shared" si="109"/>
        <v>0</v>
      </c>
      <c r="BL359" s="14" t="s">
        <v>200</v>
      </c>
      <c r="BM359" s="150" t="s">
        <v>919</v>
      </c>
    </row>
    <row r="360" spans="1:65" s="2" customFormat="1" ht="24.2" customHeight="1" x14ac:dyDescent="0.2">
      <c r="A360" s="29"/>
      <c r="B360" s="142"/>
      <c r="C360" s="173" t="s">
        <v>903</v>
      </c>
      <c r="D360" s="173" t="s">
        <v>143</v>
      </c>
      <c r="E360" s="174" t="s">
        <v>921</v>
      </c>
      <c r="F360" s="175" t="s">
        <v>922</v>
      </c>
      <c r="G360" s="176" t="s">
        <v>151</v>
      </c>
      <c r="H360" s="177">
        <v>0.15</v>
      </c>
      <c r="I360" s="143"/>
      <c r="J360" s="144">
        <f t="shared" si="100"/>
        <v>0</v>
      </c>
      <c r="K360" s="145"/>
      <c r="L360" s="30"/>
      <c r="M360" s="146" t="s">
        <v>1</v>
      </c>
      <c r="N360" s="147" t="s">
        <v>40</v>
      </c>
      <c r="O360" s="55"/>
      <c r="P360" s="148">
        <f t="shared" si="101"/>
        <v>0</v>
      </c>
      <c r="Q360" s="148">
        <v>0</v>
      </c>
      <c r="R360" s="148">
        <f t="shared" si="102"/>
        <v>0</v>
      </c>
      <c r="S360" s="148">
        <v>0</v>
      </c>
      <c r="T360" s="149">
        <f t="shared" si="103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50" t="s">
        <v>200</v>
      </c>
      <c r="AT360" s="150" t="s">
        <v>143</v>
      </c>
      <c r="AU360" s="150" t="s">
        <v>147</v>
      </c>
      <c r="AY360" s="14" t="s">
        <v>140</v>
      </c>
      <c r="BE360" s="151">
        <f t="shared" si="104"/>
        <v>0</v>
      </c>
      <c r="BF360" s="151">
        <f t="shared" si="105"/>
        <v>0</v>
      </c>
      <c r="BG360" s="151">
        <f t="shared" si="106"/>
        <v>0</v>
      </c>
      <c r="BH360" s="151">
        <f t="shared" si="107"/>
        <v>0</v>
      </c>
      <c r="BI360" s="151">
        <f t="shared" si="108"/>
        <v>0</v>
      </c>
      <c r="BJ360" s="14" t="s">
        <v>147</v>
      </c>
      <c r="BK360" s="151">
        <f t="shared" si="109"/>
        <v>0</v>
      </c>
      <c r="BL360" s="14" t="s">
        <v>200</v>
      </c>
      <c r="BM360" s="150" t="s">
        <v>923</v>
      </c>
    </row>
    <row r="361" spans="1:65" s="12" customFormat="1" ht="22.9" customHeight="1" x14ac:dyDescent="0.2">
      <c r="B361" s="130"/>
      <c r="C361" s="183"/>
      <c r="D361" s="184" t="s">
        <v>73</v>
      </c>
      <c r="E361" s="185" t="s">
        <v>924</v>
      </c>
      <c r="F361" s="185" t="s">
        <v>925</v>
      </c>
      <c r="G361" s="183"/>
      <c r="H361" s="183"/>
      <c r="I361" s="133"/>
      <c r="J361" s="141">
        <f>BK361</f>
        <v>0</v>
      </c>
      <c r="L361" s="130"/>
      <c r="M361" s="134"/>
      <c r="N361" s="135"/>
      <c r="O361" s="135"/>
      <c r="P361" s="136">
        <f>SUM(P362:P367)</f>
        <v>0</v>
      </c>
      <c r="Q361" s="135"/>
      <c r="R361" s="136">
        <f>SUM(R362:R367)</f>
        <v>2.4700614999999999</v>
      </c>
      <c r="S361" s="135"/>
      <c r="T361" s="137">
        <f>SUM(T362:T367)</f>
        <v>2.1575804000000005</v>
      </c>
      <c r="AR361" s="131" t="s">
        <v>147</v>
      </c>
      <c r="AT361" s="138" t="s">
        <v>73</v>
      </c>
      <c r="AU361" s="138" t="s">
        <v>80</v>
      </c>
      <c r="AY361" s="131" t="s">
        <v>140</v>
      </c>
      <c r="BK361" s="139">
        <f>SUM(BK362:BK367)</f>
        <v>0</v>
      </c>
    </row>
    <row r="362" spans="1:65" s="2" customFormat="1" ht="49.15" customHeight="1" x14ac:dyDescent="0.2">
      <c r="A362" s="29"/>
      <c r="B362" s="142"/>
      <c r="C362" s="173" t="s">
        <v>908</v>
      </c>
      <c r="D362" s="173" t="s">
        <v>143</v>
      </c>
      <c r="E362" s="174" t="s">
        <v>927</v>
      </c>
      <c r="F362" s="175" t="s">
        <v>928</v>
      </c>
      <c r="G362" s="176" t="s">
        <v>155</v>
      </c>
      <c r="H362" s="177">
        <v>69.12</v>
      </c>
      <c r="I362" s="143"/>
      <c r="J362" s="144">
        <f t="shared" ref="J362:J367" si="110">ROUND(I362*H362,2)</f>
        <v>0</v>
      </c>
      <c r="K362" s="145"/>
      <c r="L362" s="30"/>
      <c r="M362" s="146" t="s">
        <v>1</v>
      </c>
      <c r="N362" s="147" t="s">
        <v>40</v>
      </c>
      <c r="O362" s="55"/>
      <c r="P362" s="148">
        <f t="shared" ref="P362:P367" si="111">O362*H362</f>
        <v>0</v>
      </c>
      <c r="Q362" s="148">
        <v>2.145E-2</v>
      </c>
      <c r="R362" s="148">
        <f t="shared" ref="R362:R367" si="112">Q362*H362</f>
        <v>1.4826240000000002</v>
      </c>
      <c r="S362" s="148">
        <v>0</v>
      </c>
      <c r="T362" s="149">
        <f t="shared" ref="T362:T367" si="113">S362*H362</f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50" t="s">
        <v>200</v>
      </c>
      <c r="AT362" s="150" t="s">
        <v>143</v>
      </c>
      <c r="AU362" s="150" t="s">
        <v>147</v>
      </c>
      <c r="AY362" s="14" t="s">
        <v>140</v>
      </c>
      <c r="BE362" s="151">
        <f t="shared" ref="BE362:BE367" si="114">IF(N362="základná",J362,0)</f>
        <v>0</v>
      </c>
      <c r="BF362" s="151">
        <f t="shared" ref="BF362:BF367" si="115">IF(N362="znížená",J362,0)</f>
        <v>0</v>
      </c>
      <c r="BG362" s="151">
        <f t="shared" ref="BG362:BG367" si="116">IF(N362="zákl. prenesená",J362,0)</f>
        <v>0</v>
      </c>
      <c r="BH362" s="151">
        <f t="shared" ref="BH362:BH367" si="117">IF(N362="zníž. prenesená",J362,0)</f>
        <v>0</v>
      </c>
      <c r="BI362" s="151">
        <f t="shared" ref="BI362:BI367" si="118">IF(N362="nulová",J362,0)</f>
        <v>0</v>
      </c>
      <c r="BJ362" s="14" t="s">
        <v>147</v>
      </c>
      <c r="BK362" s="151">
        <f t="shared" ref="BK362:BK367" si="119">ROUND(I362*H362,2)</f>
        <v>0</v>
      </c>
      <c r="BL362" s="14" t="s">
        <v>200</v>
      </c>
      <c r="BM362" s="150" t="s">
        <v>929</v>
      </c>
    </row>
    <row r="363" spans="1:65" s="2" customFormat="1" ht="49.15" customHeight="1" x14ac:dyDescent="0.2">
      <c r="A363" s="29"/>
      <c r="B363" s="142"/>
      <c r="C363" s="173" t="s">
        <v>912</v>
      </c>
      <c r="D363" s="173" t="s">
        <v>143</v>
      </c>
      <c r="E363" s="174" t="s">
        <v>931</v>
      </c>
      <c r="F363" s="175" t="s">
        <v>932</v>
      </c>
      <c r="G363" s="176" t="s">
        <v>155</v>
      </c>
      <c r="H363" s="177">
        <v>69.12</v>
      </c>
      <c r="I363" s="143"/>
      <c r="J363" s="144">
        <f t="shared" si="110"/>
        <v>0</v>
      </c>
      <c r="K363" s="145"/>
      <c r="L363" s="30"/>
      <c r="M363" s="146" t="s">
        <v>1</v>
      </c>
      <c r="N363" s="147" t="s">
        <v>40</v>
      </c>
      <c r="O363" s="55"/>
      <c r="P363" s="148">
        <f t="shared" si="111"/>
        <v>0</v>
      </c>
      <c r="Q363" s="148">
        <v>0</v>
      </c>
      <c r="R363" s="148">
        <f t="shared" si="112"/>
        <v>0</v>
      </c>
      <c r="S363" s="148">
        <v>3.0360000000000002E-2</v>
      </c>
      <c r="T363" s="149">
        <f t="shared" si="113"/>
        <v>2.0984832000000004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50" t="s">
        <v>200</v>
      </c>
      <c r="AT363" s="150" t="s">
        <v>143</v>
      </c>
      <c r="AU363" s="150" t="s">
        <v>147</v>
      </c>
      <c r="AY363" s="14" t="s">
        <v>140</v>
      </c>
      <c r="BE363" s="151">
        <f t="shared" si="114"/>
        <v>0</v>
      </c>
      <c r="BF363" s="151">
        <f t="shared" si="115"/>
        <v>0</v>
      </c>
      <c r="BG363" s="151">
        <f t="shared" si="116"/>
        <v>0</v>
      </c>
      <c r="BH363" s="151">
        <f t="shared" si="117"/>
        <v>0</v>
      </c>
      <c r="BI363" s="151">
        <f t="shared" si="118"/>
        <v>0</v>
      </c>
      <c r="BJ363" s="14" t="s">
        <v>147</v>
      </c>
      <c r="BK363" s="151">
        <f t="shared" si="119"/>
        <v>0</v>
      </c>
      <c r="BL363" s="14" t="s">
        <v>200</v>
      </c>
      <c r="BM363" s="150" t="s">
        <v>933</v>
      </c>
    </row>
    <row r="364" spans="1:65" s="2" customFormat="1" ht="37.9" customHeight="1" x14ac:dyDescent="0.2">
      <c r="A364" s="29"/>
      <c r="B364" s="142"/>
      <c r="C364" s="173" t="s">
        <v>916</v>
      </c>
      <c r="D364" s="173" t="s">
        <v>143</v>
      </c>
      <c r="E364" s="174" t="s">
        <v>935</v>
      </c>
      <c r="F364" s="175" t="s">
        <v>936</v>
      </c>
      <c r="G364" s="176" t="s">
        <v>155</v>
      </c>
      <c r="H364" s="177">
        <v>1.83</v>
      </c>
      <c r="I364" s="143"/>
      <c r="J364" s="144">
        <f t="shared" si="110"/>
        <v>0</v>
      </c>
      <c r="K364" s="145"/>
      <c r="L364" s="30"/>
      <c r="M364" s="146" t="s">
        <v>1</v>
      </c>
      <c r="N364" s="147" t="s">
        <v>40</v>
      </c>
      <c r="O364" s="55"/>
      <c r="P364" s="148">
        <f t="shared" si="111"/>
        <v>0</v>
      </c>
      <c r="Q364" s="148">
        <v>0</v>
      </c>
      <c r="R364" s="148">
        <f t="shared" si="112"/>
        <v>0</v>
      </c>
      <c r="S364" s="148">
        <v>3.1640000000000001E-2</v>
      </c>
      <c r="T364" s="149">
        <f t="shared" si="113"/>
        <v>5.7901200000000007E-2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50" t="s">
        <v>200</v>
      </c>
      <c r="AT364" s="150" t="s">
        <v>143</v>
      </c>
      <c r="AU364" s="150" t="s">
        <v>147</v>
      </c>
      <c r="AY364" s="14" t="s">
        <v>140</v>
      </c>
      <c r="BE364" s="151">
        <f t="shared" si="114"/>
        <v>0</v>
      </c>
      <c r="BF364" s="151">
        <f t="shared" si="115"/>
        <v>0</v>
      </c>
      <c r="BG364" s="151">
        <f t="shared" si="116"/>
        <v>0</v>
      </c>
      <c r="BH364" s="151">
        <f t="shared" si="117"/>
        <v>0</v>
      </c>
      <c r="BI364" s="151">
        <f t="shared" si="118"/>
        <v>0</v>
      </c>
      <c r="BJ364" s="14" t="s">
        <v>147</v>
      </c>
      <c r="BK364" s="151">
        <f t="shared" si="119"/>
        <v>0</v>
      </c>
      <c r="BL364" s="14" t="s">
        <v>200</v>
      </c>
      <c r="BM364" s="150" t="s">
        <v>937</v>
      </c>
    </row>
    <row r="365" spans="1:65" s="2" customFormat="1" ht="37.9" customHeight="1" x14ac:dyDescent="0.2">
      <c r="A365" s="29"/>
      <c r="B365" s="142"/>
      <c r="C365" s="173" t="s">
        <v>920</v>
      </c>
      <c r="D365" s="173" t="s">
        <v>143</v>
      </c>
      <c r="E365" s="174" t="s">
        <v>939</v>
      </c>
      <c r="F365" s="175" t="s">
        <v>940</v>
      </c>
      <c r="G365" s="176" t="s">
        <v>155</v>
      </c>
      <c r="H365" s="177">
        <v>43.75</v>
      </c>
      <c r="I365" s="143"/>
      <c r="J365" s="144">
        <f t="shared" si="110"/>
        <v>0</v>
      </c>
      <c r="K365" s="145"/>
      <c r="L365" s="30"/>
      <c r="M365" s="146" t="s">
        <v>1</v>
      </c>
      <c r="N365" s="147" t="s">
        <v>40</v>
      </c>
      <c r="O365" s="55"/>
      <c r="P365" s="148">
        <f t="shared" si="111"/>
        <v>0</v>
      </c>
      <c r="Q365" s="148">
        <v>2.257E-2</v>
      </c>
      <c r="R365" s="148">
        <f t="shared" si="112"/>
        <v>0.98743749999999997</v>
      </c>
      <c r="S365" s="148">
        <v>0</v>
      </c>
      <c r="T365" s="149">
        <f t="shared" si="113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50" t="s">
        <v>200</v>
      </c>
      <c r="AT365" s="150" t="s">
        <v>143</v>
      </c>
      <c r="AU365" s="150" t="s">
        <v>147</v>
      </c>
      <c r="AY365" s="14" t="s">
        <v>140</v>
      </c>
      <c r="BE365" s="151">
        <f t="shared" si="114"/>
        <v>0</v>
      </c>
      <c r="BF365" s="151">
        <f t="shared" si="115"/>
        <v>0</v>
      </c>
      <c r="BG365" s="151">
        <f t="shared" si="116"/>
        <v>0</v>
      </c>
      <c r="BH365" s="151">
        <f t="shared" si="117"/>
        <v>0</v>
      </c>
      <c r="BI365" s="151">
        <f t="shared" si="118"/>
        <v>0</v>
      </c>
      <c r="BJ365" s="14" t="s">
        <v>147</v>
      </c>
      <c r="BK365" s="151">
        <f t="shared" si="119"/>
        <v>0</v>
      </c>
      <c r="BL365" s="14" t="s">
        <v>200</v>
      </c>
      <c r="BM365" s="150" t="s">
        <v>941</v>
      </c>
    </row>
    <row r="366" spans="1:65" s="2" customFormat="1" ht="37.9" customHeight="1" x14ac:dyDescent="0.2">
      <c r="A366" s="29"/>
      <c r="B366" s="142"/>
      <c r="C366" s="173" t="s">
        <v>926</v>
      </c>
      <c r="D366" s="173" t="s">
        <v>143</v>
      </c>
      <c r="E366" s="174" t="s">
        <v>943</v>
      </c>
      <c r="F366" s="175" t="s">
        <v>944</v>
      </c>
      <c r="G366" s="176" t="s">
        <v>155</v>
      </c>
      <c r="H366" s="177">
        <v>9.1999999999999998E-2</v>
      </c>
      <c r="I366" s="143"/>
      <c r="J366" s="144">
        <f t="shared" si="110"/>
        <v>0</v>
      </c>
      <c r="K366" s="145"/>
      <c r="L366" s="30"/>
      <c r="M366" s="146" t="s">
        <v>1</v>
      </c>
      <c r="N366" s="147" t="s">
        <v>40</v>
      </c>
      <c r="O366" s="55"/>
      <c r="P366" s="148">
        <f t="shared" si="111"/>
        <v>0</v>
      </c>
      <c r="Q366" s="148">
        <v>0</v>
      </c>
      <c r="R366" s="148">
        <f t="shared" si="112"/>
        <v>0</v>
      </c>
      <c r="S366" s="148">
        <v>1.2999999999999999E-2</v>
      </c>
      <c r="T366" s="149">
        <f t="shared" si="113"/>
        <v>1.196E-3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50" t="s">
        <v>200</v>
      </c>
      <c r="AT366" s="150" t="s">
        <v>143</v>
      </c>
      <c r="AU366" s="150" t="s">
        <v>147</v>
      </c>
      <c r="AY366" s="14" t="s">
        <v>140</v>
      </c>
      <c r="BE366" s="151">
        <f t="shared" si="114"/>
        <v>0</v>
      </c>
      <c r="BF366" s="151">
        <f t="shared" si="115"/>
        <v>0</v>
      </c>
      <c r="BG366" s="151">
        <f t="shared" si="116"/>
        <v>0</v>
      </c>
      <c r="BH366" s="151">
        <f t="shared" si="117"/>
        <v>0</v>
      </c>
      <c r="BI366" s="151">
        <f t="shared" si="118"/>
        <v>0</v>
      </c>
      <c r="BJ366" s="14" t="s">
        <v>147</v>
      </c>
      <c r="BK366" s="151">
        <f t="shared" si="119"/>
        <v>0</v>
      </c>
      <c r="BL366" s="14" t="s">
        <v>200</v>
      </c>
      <c r="BM366" s="150" t="s">
        <v>945</v>
      </c>
    </row>
    <row r="367" spans="1:65" s="2" customFormat="1" ht="27.75" customHeight="1" x14ac:dyDescent="0.2">
      <c r="A367" s="29"/>
      <c r="B367" s="142"/>
      <c r="C367" s="173" t="s">
        <v>930</v>
      </c>
      <c r="D367" s="173" t="s">
        <v>143</v>
      </c>
      <c r="E367" s="174" t="s">
        <v>947</v>
      </c>
      <c r="F367" s="175" t="s">
        <v>948</v>
      </c>
      <c r="G367" s="176" t="s">
        <v>462</v>
      </c>
      <c r="H367" s="158"/>
      <c r="I367" s="143"/>
      <c r="J367" s="144">
        <f t="shared" si="110"/>
        <v>0</v>
      </c>
      <c r="K367" s="145"/>
      <c r="L367" s="30"/>
      <c r="M367" s="146" t="s">
        <v>1</v>
      </c>
      <c r="N367" s="147" t="s">
        <v>40</v>
      </c>
      <c r="O367" s="55"/>
      <c r="P367" s="148">
        <f t="shared" si="111"/>
        <v>0</v>
      </c>
      <c r="Q367" s="148">
        <v>0</v>
      </c>
      <c r="R367" s="148">
        <f t="shared" si="112"/>
        <v>0</v>
      </c>
      <c r="S367" s="148">
        <v>0</v>
      </c>
      <c r="T367" s="149">
        <f t="shared" si="113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50" t="s">
        <v>200</v>
      </c>
      <c r="AT367" s="150" t="s">
        <v>143</v>
      </c>
      <c r="AU367" s="150" t="s">
        <v>147</v>
      </c>
      <c r="AY367" s="14" t="s">
        <v>140</v>
      </c>
      <c r="BE367" s="151">
        <f t="shared" si="114"/>
        <v>0</v>
      </c>
      <c r="BF367" s="151">
        <f t="shared" si="115"/>
        <v>0</v>
      </c>
      <c r="BG367" s="151">
        <f t="shared" si="116"/>
        <v>0</v>
      </c>
      <c r="BH367" s="151">
        <f t="shared" si="117"/>
        <v>0</v>
      </c>
      <c r="BI367" s="151">
        <f t="shared" si="118"/>
        <v>0</v>
      </c>
      <c r="BJ367" s="14" t="s">
        <v>147</v>
      </c>
      <c r="BK367" s="151">
        <f t="shared" si="119"/>
        <v>0</v>
      </c>
      <c r="BL367" s="14" t="s">
        <v>200</v>
      </c>
      <c r="BM367" s="150" t="s">
        <v>949</v>
      </c>
    </row>
    <row r="368" spans="1:65" s="12" customFormat="1" ht="22.9" customHeight="1" x14ac:dyDescent="0.2">
      <c r="B368" s="130"/>
      <c r="D368" s="131" t="s">
        <v>73</v>
      </c>
      <c r="E368" s="140" t="s">
        <v>950</v>
      </c>
      <c r="F368" s="140" t="s">
        <v>951</v>
      </c>
      <c r="I368" s="133"/>
      <c r="J368" s="141">
        <f>BK368</f>
        <v>0</v>
      </c>
      <c r="L368" s="130"/>
      <c r="M368" s="134"/>
      <c r="N368" s="135"/>
      <c r="O368" s="135"/>
      <c r="P368" s="136">
        <f>P369</f>
        <v>0</v>
      </c>
      <c r="Q368" s="135"/>
      <c r="R368" s="136">
        <f>R369</f>
        <v>0</v>
      </c>
      <c r="S368" s="135"/>
      <c r="T368" s="137">
        <f>T369</f>
        <v>5.4900000000000001E-3</v>
      </c>
      <c r="AR368" s="131" t="s">
        <v>147</v>
      </c>
      <c r="AT368" s="138" t="s">
        <v>73</v>
      </c>
      <c r="AU368" s="138" t="s">
        <v>80</v>
      </c>
      <c r="AY368" s="131" t="s">
        <v>140</v>
      </c>
      <c r="BK368" s="139">
        <f>BK369</f>
        <v>0</v>
      </c>
    </row>
    <row r="369" spans="1:65" s="2" customFormat="1" ht="24.2" customHeight="1" x14ac:dyDescent="0.2">
      <c r="A369" s="29"/>
      <c r="B369" s="142"/>
      <c r="C369" s="173" t="s">
        <v>934</v>
      </c>
      <c r="D369" s="173" t="s">
        <v>143</v>
      </c>
      <c r="E369" s="174" t="s">
        <v>953</v>
      </c>
      <c r="F369" s="175" t="s">
        <v>954</v>
      </c>
      <c r="G369" s="176" t="s">
        <v>155</v>
      </c>
      <c r="H369" s="177">
        <v>0.75</v>
      </c>
      <c r="I369" s="143"/>
      <c r="J369" s="144">
        <f>ROUND(I369*H369,2)</f>
        <v>0</v>
      </c>
      <c r="K369" s="145"/>
      <c r="L369" s="30"/>
      <c r="M369" s="146" t="s">
        <v>1</v>
      </c>
      <c r="N369" s="147" t="s">
        <v>40</v>
      </c>
      <c r="O369" s="55"/>
      <c r="P369" s="148">
        <f>O369*H369</f>
        <v>0</v>
      </c>
      <c r="Q369" s="148">
        <v>0</v>
      </c>
      <c r="R369" s="148">
        <f>Q369*H369</f>
        <v>0</v>
      </c>
      <c r="S369" s="148">
        <v>7.3200000000000001E-3</v>
      </c>
      <c r="T369" s="149">
        <f>S369*H369</f>
        <v>5.4900000000000001E-3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50" t="s">
        <v>200</v>
      </c>
      <c r="AT369" s="150" t="s">
        <v>143</v>
      </c>
      <c r="AU369" s="150" t="s">
        <v>147</v>
      </c>
      <c r="AY369" s="14" t="s">
        <v>140</v>
      </c>
      <c r="BE369" s="151">
        <f>IF(N369="základná",J369,0)</f>
        <v>0</v>
      </c>
      <c r="BF369" s="151">
        <f>IF(N369="znížená",J369,0)</f>
        <v>0</v>
      </c>
      <c r="BG369" s="151">
        <f>IF(N369="zákl. prenesená",J369,0)</f>
        <v>0</v>
      </c>
      <c r="BH369" s="151">
        <f>IF(N369="zníž. prenesená",J369,0)</f>
        <v>0</v>
      </c>
      <c r="BI369" s="151">
        <f>IF(N369="nulová",J369,0)</f>
        <v>0</v>
      </c>
      <c r="BJ369" s="14" t="s">
        <v>147</v>
      </c>
      <c r="BK369" s="151">
        <f>ROUND(I369*H369,2)</f>
        <v>0</v>
      </c>
      <c r="BL369" s="14" t="s">
        <v>200</v>
      </c>
      <c r="BM369" s="150" t="s">
        <v>1926</v>
      </c>
    </row>
    <row r="370" spans="1:65" s="12" customFormat="1" ht="22.9" customHeight="1" x14ac:dyDescent="0.2">
      <c r="B370" s="130"/>
      <c r="C370" s="183"/>
      <c r="D370" s="184" t="s">
        <v>73</v>
      </c>
      <c r="E370" s="185" t="s">
        <v>955</v>
      </c>
      <c r="F370" s="185" t="s">
        <v>956</v>
      </c>
      <c r="G370" s="183"/>
      <c r="H370" s="183"/>
      <c r="I370" s="133"/>
      <c r="J370" s="141">
        <f>BK370</f>
        <v>0</v>
      </c>
      <c r="L370" s="130"/>
      <c r="M370" s="134"/>
      <c r="N370" s="135"/>
      <c r="O370" s="135"/>
      <c r="P370" s="136">
        <f>SUM(P371:P376)</f>
        <v>0</v>
      </c>
      <c r="Q370" s="135"/>
      <c r="R370" s="136">
        <f>SUM(R371:R376)</f>
        <v>0.60499999999999998</v>
      </c>
      <c r="S370" s="135"/>
      <c r="T370" s="137">
        <f>SUM(T371:T376)</f>
        <v>0</v>
      </c>
      <c r="AR370" s="131" t="s">
        <v>147</v>
      </c>
      <c r="AT370" s="138" t="s">
        <v>73</v>
      </c>
      <c r="AU370" s="138" t="s">
        <v>80</v>
      </c>
      <c r="AY370" s="131" t="s">
        <v>140</v>
      </c>
      <c r="BK370" s="139">
        <f>SUM(BK371:BK376)</f>
        <v>0</v>
      </c>
    </row>
    <row r="371" spans="1:65" s="2" customFormat="1" ht="24.2" customHeight="1" x14ac:dyDescent="0.2">
      <c r="A371" s="29"/>
      <c r="B371" s="142"/>
      <c r="C371" s="173" t="s">
        <v>938</v>
      </c>
      <c r="D371" s="173" t="s">
        <v>143</v>
      </c>
      <c r="E371" s="174" t="s">
        <v>958</v>
      </c>
      <c r="F371" s="175" t="s">
        <v>959</v>
      </c>
      <c r="G371" s="176" t="s">
        <v>145</v>
      </c>
      <c r="H371" s="177">
        <v>30</v>
      </c>
      <c r="I371" s="143"/>
      <c r="J371" s="144">
        <f t="shared" ref="J371:J376" si="120">ROUND(I371*H371,2)</f>
        <v>0</v>
      </c>
      <c r="K371" s="145"/>
      <c r="L371" s="30"/>
      <c r="M371" s="146" t="s">
        <v>1</v>
      </c>
      <c r="N371" s="147" t="s">
        <v>40</v>
      </c>
      <c r="O371" s="55"/>
      <c r="P371" s="148">
        <f>O371*H371</f>
        <v>0</v>
      </c>
      <c r="Q371" s="148">
        <v>0</v>
      </c>
      <c r="R371" s="148">
        <f>Q371*H371</f>
        <v>0</v>
      </c>
      <c r="S371" s="148">
        <v>0</v>
      </c>
      <c r="T371" s="149">
        <f>S371*H371</f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50" t="s">
        <v>200</v>
      </c>
      <c r="AT371" s="150" t="s">
        <v>143</v>
      </c>
      <c r="AU371" s="150" t="s">
        <v>147</v>
      </c>
      <c r="AY371" s="14" t="s">
        <v>140</v>
      </c>
      <c r="BE371" s="151">
        <f>IF(N371="základná",J371,0)</f>
        <v>0</v>
      </c>
      <c r="BF371" s="151">
        <f>IF(N371="znížená",J371,0)</f>
        <v>0</v>
      </c>
      <c r="BG371" s="151">
        <f>IF(N371="zákl. prenesená",J371,0)</f>
        <v>0</v>
      </c>
      <c r="BH371" s="151">
        <f>IF(N371="zníž. prenesená",J371,0)</f>
        <v>0</v>
      </c>
      <c r="BI371" s="151">
        <f>IF(N371="nulová",J371,0)</f>
        <v>0</v>
      </c>
      <c r="BJ371" s="14" t="s">
        <v>147</v>
      </c>
      <c r="BK371" s="151">
        <f>ROUND(I371*H371,2)</f>
        <v>0</v>
      </c>
      <c r="BL371" s="14" t="s">
        <v>200</v>
      </c>
      <c r="BM371" s="150" t="s">
        <v>960</v>
      </c>
    </row>
    <row r="372" spans="1:65" s="2" customFormat="1" ht="59.25" customHeight="1" x14ac:dyDescent="0.2">
      <c r="A372" s="29"/>
      <c r="B372" s="142"/>
      <c r="C372" s="178" t="s">
        <v>942</v>
      </c>
      <c r="D372" s="178" t="s">
        <v>268</v>
      </c>
      <c r="E372" s="179" t="s">
        <v>962</v>
      </c>
      <c r="F372" s="180" t="s">
        <v>2104</v>
      </c>
      <c r="G372" s="181" t="s">
        <v>145</v>
      </c>
      <c r="H372" s="182">
        <v>30</v>
      </c>
      <c r="I372" s="152"/>
      <c r="J372" s="153">
        <f t="shared" si="120"/>
        <v>0</v>
      </c>
      <c r="K372" s="154"/>
      <c r="L372" s="155"/>
      <c r="M372" s="156" t="s">
        <v>1</v>
      </c>
      <c r="N372" s="157" t="s">
        <v>40</v>
      </c>
      <c r="O372" s="55"/>
      <c r="P372" s="148">
        <f>O372*H372</f>
        <v>0</v>
      </c>
      <c r="Q372" s="148">
        <v>1E-3</v>
      </c>
      <c r="R372" s="148">
        <f>Q372*H372</f>
        <v>0.03</v>
      </c>
      <c r="S372" s="148">
        <v>0</v>
      </c>
      <c r="T372" s="149">
        <f>S372*H372</f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50" t="s">
        <v>263</v>
      </c>
      <c r="AT372" s="150" t="s">
        <v>268</v>
      </c>
      <c r="AU372" s="150" t="s">
        <v>147</v>
      </c>
      <c r="AY372" s="14" t="s">
        <v>140</v>
      </c>
      <c r="BE372" s="151">
        <f>IF(N372="základná",J372,0)</f>
        <v>0</v>
      </c>
      <c r="BF372" s="151">
        <f>IF(N372="znížená",J372,0)</f>
        <v>0</v>
      </c>
      <c r="BG372" s="151">
        <f>IF(N372="zákl. prenesená",J372,0)</f>
        <v>0</v>
      </c>
      <c r="BH372" s="151">
        <f>IF(N372="zníž. prenesená",J372,0)</f>
        <v>0</v>
      </c>
      <c r="BI372" s="151">
        <f>IF(N372="nulová",J372,0)</f>
        <v>0</v>
      </c>
      <c r="BJ372" s="14" t="s">
        <v>147</v>
      </c>
      <c r="BK372" s="151">
        <f>ROUND(I372*H372,2)</f>
        <v>0</v>
      </c>
      <c r="BL372" s="14" t="s">
        <v>200</v>
      </c>
      <c r="BM372" s="150" t="s">
        <v>963</v>
      </c>
    </row>
    <row r="373" spans="1:65" s="2" customFormat="1" ht="80.25" customHeight="1" x14ac:dyDescent="0.2">
      <c r="A373" s="29"/>
      <c r="B373" s="142"/>
      <c r="C373" s="178" t="s">
        <v>946</v>
      </c>
      <c r="D373" s="178" t="s">
        <v>268</v>
      </c>
      <c r="E373" s="179" t="s">
        <v>965</v>
      </c>
      <c r="F373" s="180" t="s">
        <v>966</v>
      </c>
      <c r="G373" s="181" t="s">
        <v>145</v>
      </c>
      <c r="H373" s="182">
        <v>8</v>
      </c>
      <c r="I373" s="152"/>
      <c r="J373" s="153">
        <f t="shared" si="120"/>
        <v>0</v>
      </c>
      <c r="K373" s="154"/>
      <c r="L373" s="155"/>
      <c r="M373" s="156" t="s">
        <v>1</v>
      </c>
      <c r="N373" s="157" t="s">
        <v>40</v>
      </c>
      <c r="O373" s="55"/>
      <c r="P373" s="148">
        <f>O373*H373</f>
        <v>0</v>
      </c>
      <c r="Q373" s="148">
        <v>2.5000000000000001E-2</v>
      </c>
      <c r="R373" s="148">
        <f>Q373*H373</f>
        <v>0.2</v>
      </c>
      <c r="S373" s="148">
        <v>0</v>
      </c>
      <c r="T373" s="149">
        <f>S373*H373</f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50" t="s">
        <v>263</v>
      </c>
      <c r="AT373" s="150" t="s">
        <v>268</v>
      </c>
      <c r="AU373" s="150" t="s">
        <v>147</v>
      </c>
      <c r="AY373" s="14" t="s">
        <v>140</v>
      </c>
      <c r="BE373" s="151">
        <f>IF(N373="základná",J373,0)</f>
        <v>0</v>
      </c>
      <c r="BF373" s="151">
        <f>IF(N373="znížená",J373,0)</f>
        <v>0</v>
      </c>
      <c r="BG373" s="151">
        <f>IF(N373="zákl. prenesená",J373,0)</f>
        <v>0</v>
      </c>
      <c r="BH373" s="151">
        <f>IF(N373="zníž. prenesená",J373,0)</f>
        <v>0</v>
      </c>
      <c r="BI373" s="151">
        <f>IF(N373="nulová",J373,0)</f>
        <v>0</v>
      </c>
      <c r="BJ373" s="14" t="s">
        <v>147</v>
      </c>
      <c r="BK373" s="151">
        <f>ROUND(I373*H373,2)</f>
        <v>0</v>
      </c>
      <c r="BL373" s="14" t="s">
        <v>200</v>
      </c>
      <c r="BM373" s="150" t="s">
        <v>967</v>
      </c>
    </row>
    <row r="374" spans="1:65" s="2" customFormat="1" ht="78" customHeight="1" x14ac:dyDescent="0.2">
      <c r="A374" s="172"/>
      <c r="B374" s="142"/>
      <c r="C374" s="178" t="s">
        <v>952</v>
      </c>
      <c r="D374" s="178" t="s">
        <v>268</v>
      </c>
      <c r="E374" s="179" t="s">
        <v>969</v>
      </c>
      <c r="F374" s="180" t="s">
        <v>1654</v>
      </c>
      <c r="G374" s="181" t="s">
        <v>145</v>
      </c>
      <c r="H374" s="182">
        <v>7</v>
      </c>
      <c r="I374" s="152"/>
      <c r="J374" s="153">
        <f t="shared" si="120"/>
        <v>0</v>
      </c>
      <c r="K374" s="154"/>
      <c r="L374" s="155"/>
      <c r="M374" s="156"/>
      <c r="N374" s="157"/>
      <c r="O374" s="55"/>
      <c r="P374" s="148"/>
      <c r="Q374" s="148"/>
      <c r="R374" s="148"/>
      <c r="S374" s="148"/>
      <c r="T374" s="149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R374" s="150"/>
      <c r="AT374" s="150"/>
      <c r="AU374" s="150"/>
      <c r="AY374" s="14"/>
      <c r="BE374" s="151"/>
      <c r="BF374" s="151"/>
      <c r="BG374" s="151"/>
      <c r="BH374" s="151"/>
      <c r="BI374" s="151"/>
      <c r="BJ374" s="14"/>
      <c r="BK374" s="151"/>
      <c r="BL374" s="14"/>
      <c r="BM374" s="150"/>
    </row>
    <row r="375" spans="1:65" s="2" customFormat="1" ht="72.75" customHeight="1" x14ac:dyDescent="0.2">
      <c r="A375" s="29"/>
      <c r="B375" s="142"/>
      <c r="C375" s="178" t="s">
        <v>952</v>
      </c>
      <c r="D375" s="178" t="s">
        <v>268</v>
      </c>
      <c r="E375" s="179" t="s">
        <v>969</v>
      </c>
      <c r="F375" s="180" t="s">
        <v>970</v>
      </c>
      <c r="G375" s="181" t="s">
        <v>145</v>
      </c>
      <c r="H375" s="182">
        <v>15</v>
      </c>
      <c r="I375" s="152"/>
      <c r="J375" s="153">
        <f t="shared" si="120"/>
        <v>0</v>
      </c>
      <c r="K375" s="154"/>
      <c r="L375" s="155"/>
      <c r="M375" s="156" t="s">
        <v>1</v>
      </c>
      <c r="N375" s="157" t="s">
        <v>40</v>
      </c>
      <c r="O375" s="55"/>
      <c r="P375" s="148">
        <f>O375*H375</f>
        <v>0</v>
      </c>
      <c r="Q375" s="148">
        <v>2.5000000000000001E-2</v>
      </c>
      <c r="R375" s="148">
        <f>Q375*H375</f>
        <v>0.375</v>
      </c>
      <c r="S375" s="148">
        <v>0</v>
      </c>
      <c r="T375" s="149">
        <f>S375*H375</f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50" t="s">
        <v>263</v>
      </c>
      <c r="AT375" s="150" t="s">
        <v>268</v>
      </c>
      <c r="AU375" s="150" t="s">
        <v>147</v>
      </c>
      <c r="AY375" s="14" t="s">
        <v>140</v>
      </c>
      <c r="BE375" s="151">
        <f>IF(N375="základná",J375,0)</f>
        <v>0</v>
      </c>
      <c r="BF375" s="151">
        <f>IF(N375="znížená",J375,0)</f>
        <v>0</v>
      </c>
      <c r="BG375" s="151">
        <f>IF(N375="zákl. prenesená",J375,0)</f>
        <v>0</v>
      </c>
      <c r="BH375" s="151">
        <f>IF(N375="zníž. prenesená",J375,0)</f>
        <v>0</v>
      </c>
      <c r="BI375" s="151">
        <f>IF(N375="nulová",J375,0)</f>
        <v>0</v>
      </c>
      <c r="BJ375" s="14" t="s">
        <v>147</v>
      </c>
      <c r="BK375" s="151">
        <f>ROUND(I375*H375,2)</f>
        <v>0</v>
      </c>
      <c r="BL375" s="14" t="s">
        <v>200</v>
      </c>
      <c r="BM375" s="150" t="s">
        <v>971</v>
      </c>
    </row>
    <row r="376" spans="1:65" s="2" customFormat="1" ht="24.2" customHeight="1" x14ac:dyDescent="0.2">
      <c r="A376" s="29"/>
      <c r="B376" s="142"/>
      <c r="C376" s="173" t="s">
        <v>957</v>
      </c>
      <c r="D376" s="173" t="s">
        <v>143</v>
      </c>
      <c r="E376" s="174" t="s">
        <v>973</v>
      </c>
      <c r="F376" s="175" t="s">
        <v>974</v>
      </c>
      <c r="G376" s="176" t="s">
        <v>462</v>
      </c>
      <c r="H376" s="158"/>
      <c r="I376" s="143"/>
      <c r="J376" s="144">
        <f t="shared" si="120"/>
        <v>0</v>
      </c>
      <c r="K376" s="145"/>
      <c r="L376" s="30"/>
      <c r="M376" s="146" t="s">
        <v>1</v>
      </c>
      <c r="N376" s="147" t="s">
        <v>40</v>
      </c>
      <c r="O376" s="55"/>
      <c r="P376" s="148">
        <f>O376*H376</f>
        <v>0</v>
      </c>
      <c r="Q376" s="148">
        <v>0</v>
      </c>
      <c r="R376" s="148">
        <f>Q376*H376</f>
        <v>0</v>
      </c>
      <c r="S376" s="148">
        <v>0</v>
      </c>
      <c r="T376" s="149">
        <f>S376*H376</f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50" t="s">
        <v>200</v>
      </c>
      <c r="AT376" s="150" t="s">
        <v>143</v>
      </c>
      <c r="AU376" s="150" t="s">
        <v>147</v>
      </c>
      <c r="AY376" s="14" t="s">
        <v>140</v>
      </c>
      <c r="BE376" s="151">
        <f>IF(N376="základná",J376,0)</f>
        <v>0</v>
      </c>
      <c r="BF376" s="151">
        <f>IF(N376="znížená",J376,0)</f>
        <v>0</v>
      </c>
      <c r="BG376" s="151">
        <f>IF(N376="zákl. prenesená",J376,0)</f>
        <v>0</v>
      </c>
      <c r="BH376" s="151">
        <f>IF(N376="zníž. prenesená",J376,0)</f>
        <v>0</v>
      </c>
      <c r="BI376" s="151">
        <f>IF(N376="nulová",J376,0)</f>
        <v>0</v>
      </c>
      <c r="BJ376" s="14" t="s">
        <v>147</v>
      </c>
      <c r="BK376" s="151">
        <f>ROUND(I376*H376,2)</f>
        <v>0</v>
      </c>
      <c r="BL376" s="14" t="s">
        <v>200</v>
      </c>
      <c r="BM376" s="150" t="s">
        <v>975</v>
      </c>
    </row>
    <row r="377" spans="1:65" s="12" customFormat="1" ht="22.9" customHeight="1" x14ac:dyDescent="0.2">
      <c r="B377" s="130"/>
      <c r="D377" s="131" t="s">
        <v>73</v>
      </c>
      <c r="E377" s="140" t="s">
        <v>976</v>
      </c>
      <c r="F377" s="140" t="s">
        <v>977</v>
      </c>
      <c r="I377" s="133"/>
      <c r="J377" s="141">
        <f>BK377</f>
        <v>0</v>
      </c>
      <c r="L377" s="130"/>
      <c r="M377" s="134"/>
      <c r="N377" s="135"/>
      <c r="O377" s="135"/>
      <c r="P377" s="136">
        <f>SUM(P378:P383)</f>
        <v>0</v>
      </c>
      <c r="Q377" s="135"/>
      <c r="R377" s="136">
        <f>SUM(R378:R383)</f>
        <v>4.8868339999999996E-2</v>
      </c>
      <c r="S377" s="135"/>
      <c r="T377" s="137">
        <f>SUM(T378:T383)</f>
        <v>0</v>
      </c>
      <c r="AR377" s="131" t="s">
        <v>147</v>
      </c>
      <c r="AT377" s="138" t="s">
        <v>73</v>
      </c>
      <c r="AU377" s="138" t="s">
        <v>80</v>
      </c>
      <c r="AY377" s="131" t="s">
        <v>140</v>
      </c>
      <c r="BK377" s="139">
        <f>SUM(BK378:BK383)</f>
        <v>0</v>
      </c>
    </row>
    <row r="378" spans="1:65" s="2" customFormat="1" ht="25.5" customHeight="1" x14ac:dyDescent="0.2">
      <c r="A378" s="29"/>
      <c r="B378" s="142"/>
      <c r="C378" s="173" t="s">
        <v>961</v>
      </c>
      <c r="D378" s="173" t="s">
        <v>143</v>
      </c>
      <c r="E378" s="174" t="s">
        <v>979</v>
      </c>
      <c r="F378" s="175" t="s">
        <v>980</v>
      </c>
      <c r="G378" s="176" t="s">
        <v>145</v>
      </c>
      <c r="H378" s="177">
        <v>22</v>
      </c>
      <c r="I378" s="143"/>
      <c r="J378" s="144">
        <f t="shared" ref="J378:J383" si="121">ROUND(I378*H378,2)</f>
        <v>0</v>
      </c>
      <c r="K378" s="145"/>
      <c r="L378" s="30"/>
      <c r="M378" s="146" t="s">
        <v>1</v>
      </c>
      <c r="N378" s="147" t="s">
        <v>40</v>
      </c>
      <c r="O378" s="55"/>
      <c r="P378" s="148">
        <f t="shared" ref="P378:P383" si="122">O378*H378</f>
        <v>0</v>
      </c>
      <c r="Q378" s="148">
        <v>0</v>
      </c>
      <c r="R378" s="148">
        <f t="shared" ref="R378:R383" si="123">Q378*H378</f>
        <v>0</v>
      </c>
      <c r="S378" s="148">
        <v>0</v>
      </c>
      <c r="T378" s="149">
        <f t="shared" ref="T378:T383" si="124">S378*H378</f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50" t="s">
        <v>200</v>
      </c>
      <c r="AT378" s="150" t="s">
        <v>143</v>
      </c>
      <c r="AU378" s="150" t="s">
        <v>147</v>
      </c>
      <c r="AY378" s="14" t="s">
        <v>140</v>
      </c>
      <c r="BE378" s="151">
        <f t="shared" ref="BE378:BE383" si="125">IF(N378="základná",J378,0)</f>
        <v>0</v>
      </c>
      <c r="BF378" s="151">
        <f t="shared" ref="BF378:BF383" si="126">IF(N378="znížená",J378,0)</f>
        <v>0</v>
      </c>
      <c r="BG378" s="151">
        <f t="shared" ref="BG378:BG383" si="127">IF(N378="zákl. prenesená",J378,0)</f>
        <v>0</v>
      </c>
      <c r="BH378" s="151">
        <f t="shared" ref="BH378:BH383" si="128">IF(N378="zníž. prenesená",J378,0)</f>
        <v>0</v>
      </c>
      <c r="BI378" s="151">
        <f t="shared" ref="BI378:BI383" si="129">IF(N378="nulová",J378,0)</f>
        <v>0</v>
      </c>
      <c r="BJ378" s="14" t="s">
        <v>147</v>
      </c>
      <c r="BK378" s="151">
        <f t="shared" ref="BK378:BK383" si="130">ROUND(I378*H378,2)</f>
        <v>0</v>
      </c>
      <c r="BL378" s="14" t="s">
        <v>200</v>
      </c>
      <c r="BM378" s="150" t="s">
        <v>981</v>
      </c>
    </row>
    <row r="379" spans="1:65" s="2" customFormat="1" ht="24.2" customHeight="1" x14ac:dyDescent="0.2">
      <c r="A379" s="29"/>
      <c r="B379" s="142"/>
      <c r="C379" s="173" t="s">
        <v>964</v>
      </c>
      <c r="D379" s="173" t="s">
        <v>143</v>
      </c>
      <c r="E379" s="174" t="s">
        <v>983</v>
      </c>
      <c r="F379" s="175" t="s">
        <v>984</v>
      </c>
      <c r="G379" s="176" t="s">
        <v>271</v>
      </c>
      <c r="H379" s="177">
        <v>7.5529999999999999</v>
      </c>
      <c r="I379" s="143"/>
      <c r="J379" s="144">
        <f t="shared" si="121"/>
        <v>0</v>
      </c>
      <c r="K379" s="145"/>
      <c r="L379" s="30"/>
      <c r="M379" s="146" t="s">
        <v>1</v>
      </c>
      <c r="N379" s="147" t="s">
        <v>40</v>
      </c>
      <c r="O379" s="55"/>
      <c r="P379" s="148">
        <f t="shared" si="122"/>
        <v>0</v>
      </c>
      <c r="Q379" s="148">
        <v>8.0000000000000007E-5</v>
      </c>
      <c r="R379" s="148">
        <f t="shared" si="123"/>
        <v>6.0424000000000003E-4</v>
      </c>
      <c r="S379" s="148">
        <v>0</v>
      </c>
      <c r="T379" s="149">
        <f t="shared" si="124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50" t="s">
        <v>200</v>
      </c>
      <c r="AT379" s="150" t="s">
        <v>143</v>
      </c>
      <c r="AU379" s="150" t="s">
        <v>147</v>
      </c>
      <c r="AY379" s="14" t="s">
        <v>140</v>
      </c>
      <c r="BE379" s="151">
        <f t="shared" si="125"/>
        <v>0</v>
      </c>
      <c r="BF379" s="151">
        <f t="shared" si="126"/>
        <v>0</v>
      </c>
      <c r="BG379" s="151">
        <f t="shared" si="127"/>
        <v>0</v>
      </c>
      <c r="BH379" s="151">
        <f t="shared" si="128"/>
        <v>0</v>
      </c>
      <c r="BI379" s="151">
        <f t="shared" si="129"/>
        <v>0</v>
      </c>
      <c r="BJ379" s="14" t="s">
        <v>147</v>
      </c>
      <c r="BK379" s="151">
        <f t="shared" si="130"/>
        <v>0</v>
      </c>
      <c r="BL379" s="14" t="s">
        <v>200</v>
      </c>
      <c r="BM379" s="150" t="s">
        <v>985</v>
      </c>
    </row>
    <row r="380" spans="1:65" s="2" customFormat="1" ht="29.25" customHeight="1" x14ac:dyDescent="0.2">
      <c r="A380" s="29"/>
      <c r="B380" s="142"/>
      <c r="C380" s="178" t="s">
        <v>968</v>
      </c>
      <c r="D380" s="178" t="s">
        <v>268</v>
      </c>
      <c r="E380" s="179" t="s">
        <v>987</v>
      </c>
      <c r="F380" s="180" t="s">
        <v>988</v>
      </c>
      <c r="G380" s="181" t="s">
        <v>151</v>
      </c>
      <c r="H380" s="182">
        <v>8.0000000000000002E-3</v>
      </c>
      <c r="I380" s="152"/>
      <c r="J380" s="153">
        <f t="shared" si="121"/>
        <v>0</v>
      </c>
      <c r="K380" s="154"/>
      <c r="L380" s="155"/>
      <c r="M380" s="156" t="s">
        <v>1</v>
      </c>
      <c r="N380" s="157" t="s">
        <v>40</v>
      </c>
      <c r="O380" s="55"/>
      <c r="P380" s="148">
        <f t="shared" si="122"/>
        <v>0</v>
      </c>
      <c r="Q380" s="148">
        <v>1</v>
      </c>
      <c r="R380" s="148">
        <f t="shared" si="123"/>
        <v>8.0000000000000002E-3</v>
      </c>
      <c r="S380" s="148">
        <v>0</v>
      </c>
      <c r="T380" s="149">
        <f t="shared" si="124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50" t="s">
        <v>263</v>
      </c>
      <c r="AT380" s="150" t="s">
        <v>268</v>
      </c>
      <c r="AU380" s="150" t="s">
        <v>147</v>
      </c>
      <c r="AY380" s="14" t="s">
        <v>140</v>
      </c>
      <c r="BE380" s="151">
        <f t="shared" si="125"/>
        <v>0</v>
      </c>
      <c r="BF380" s="151">
        <f t="shared" si="126"/>
        <v>0</v>
      </c>
      <c r="BG380" s="151">
        <f t="shared" si="127"/>
        <v>0</v>
      </c>
      <c r="BH380" s="151">
        <f t="shared" si="128"/>
        <v>0</v>
      </c>
      <c r="BI380" s="151">
        <f t="shared" si="129"/>
        <v>0</v>
      </c>
      <c r="BJ380" s="14" t="s">
        <v>147</v>
      </c>
      <c r="BK380" s="151">
        <f t="shared" si="130"/>
        <v>0</v>
      </c>
      <c r="BL380" s="14" t="s">
        <v>200</v>
      </c>
      <c r="BM380" s="150" t="s">
        <v>989</v>
      </c>
    </row>
    <row r="381" spans="1:65" s="2" customFormat="1" ht="24.2" customHeight="1" x14ac:dyDescent="0.2">
      <c r="A381" s="29"/>
      <c r="B381" s="142"/>
      <c r="C381" s="173" t="s">
        <v>972</v>
      </c>
      <c r="D381" s="173" t="s">
        <v>143</v>
      </c>
      <c r="E381" s="174" t="s">
        <v>991</v>
      </c>
      <c r="F381" s="175" t="s">
        <v>992</v>
      </c>
      <c r="G381" s="176" t="s">
        <v>271</v>
      </c>
      <c r="H381" s="177">
        <v>37.734999999999999</v>
      </c>
      <c r="I381" s="143"/>
      <c r="J381" s="144">
        <f t="shared" si="121"/>
        <v>0</v>
      </c>
      <c r="K381" s="145"/>
      <c r="L381" s="30"/>
      <c r="M381" s="146" t="s">
        <v>1</v>
      </c>
      <c r="N381" s="147" t="s">
        <v>40</v>
      </c>
      <c r="O381" s="55"/>
      <c r="P381" s="148">
        <f t="shared" si="122"/>
        <v>0</v>
      </c>
      <c r="Q381" s="148">
        <v>6.0000000000000002E-5</v>
      </c>
      <c r="R381" s="148">
        <f t="shared" si="123"/>
        <v>2.2641000000000002E-3</v>
      </c>
      <c r="S381" s="148">
        <v>0</v>
      </c>
      <c r="T381" s="149">
        <f t="shared" si="124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50" t="s">
        <v>200</v>
      </c>
      <c r="AT381" s="150" t="s">
        <v>143</v>
      </c>
      <c r="AU381" s="150" t="s">
        <v>147</v>
      </c>
      <c r="AY381" s="14" t="s">
        <v>140</v>
      </c>
      <c r="BE381" s="151">
        <f t="shared" si="125"/>
        <v>0</v>
      </c>
      <c r="BF381" s="151">
        <f t="shared" si="126"/>
        <v>0</v>
      </c>
      <c r="BG381" s="151">
        <f t="shared" si="127"/>
        <v>0</v>
      </c>
      <c r="BH381" s="151">
        <f t="shared" si="128"/>
        <v>0</v>
      </c>
      <c r="BI381" s="151">
        <f t="shared" si="129"/>
        <v>0</v>
      </c>
      <c r="BJ381" s="14" t="s">
        <v>147</v>
      </c>
      <c r="BK381" s="151">
        <f t="shared" si="130"/>
        <v>0</v>
      </c>
      <c r="BL381" s="14" t="s">
        <v>200</v>
      </c>
      <c r="BM381" s="150" t="s">
        <v>1927</v>
      </c>
    </row>
    <row r="382" spans="1:65" s="2" customFormat="1" ht="24.2" customHeight="1" x14ac:dyDescent="0.2">
      <c r="A382" s="29"/>
      <c r="B382" s="142"/>
      <c r="C382" s="178" t="s">
        <v>978</v>
      </c>
      <c r="D382" s="178" t="s">
        <v>268</v>
      </c>
      <c r="E382" s="179" t="s">
        <v>994</v>
      </c>
      <c r="F382" s="180" t="s">
        <v>995</v>
      </c>
      <c r="G382" s="181" t="s">
        <v>151</v>
      </c>
      <c r="H382" s="182">
        <v>3.7999999999999999E-2</v>
      </c>
      <c r="I382" s="152"/>
      <c r="J382" s="153">
        <f t="shared" si="121"/>
        <v>0</v>
      </c>
      <c r="K382" s="154"/>
      <c r="L382" s="155"/>
      <c r="M382" s="156" t="s">
        <v>1</v>
      </c>
      <c r="N382" s="157" t="s">
        <v>40</v>
      </c>
      <c r="O382" s="55"/>
      <c r="P382" s="148">
        <f t="shared" si="122"/>
        <v>0</v>
      </c>
      <c r="Q382" s="148">
        <v>1</v>
      </c>
      <c r="R382" s="148">
        <f t="shared" si="123"/>
        <v>3.7999999999999999E-2</v>
      </c>
      <c r="S382" s="148">
        <v>0</v>
      </c>
      <c r="T382" s="149">
        <f t="shared" si="124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50" t="s">
        <v>263</v>
      </c>
      <c r="AT382" s="150" t="s">
        <v>268</v>
      </c>
      <c r="AU382" s="150" t="s">
        <v>147</v>
      </c>
      <c r="AY382" s="14" t="s">
        <v>140</v>
      </c>
      <c r="BE382" s="151">
        <f t="shared" si="125"/>
        <v>0</v>
      </c>
      <c r="BF382" s="151">
        <f t="shared" si="126"/>
        <v>0</v>
      </c>
      <c r="BG382" s="151">
        <f t="shared" si="127"/>
        <v>0</v>
      </c>
      <c r="BH382" s="151">
        <f t="shared" si="128"/>
        <v>0</v>
      </c>
      <c r="BI382" s="151">
        <f t="shared" si="129"/>
        <v>0</v>
      </c>
      <c r="BJ382" s="14" t="s">
        <v>147</v>
      </c>
      <c r="BK382" s="151">
        <f t="shared" si="130"/>
        <v>0</v>
      </c>
      <c r="BL382" s="14" t="s">
        <v>200</v>
      </c>
      <c r="BM382" s="150" t="s">
        <v>1928</v>
      </c>
    </row>
    <row r="383" spans="1:65" s="2" customFormat="1" ht="24.2" customHeight="1" x14ac:dyDescent="0.2">
      <c r="A383" s="29"/>
      <c r="B383" s="142"/>
      <c r="C383" s="173" t="s">
        <v>982</v>
      </c>
      <c r="D383" s="173" t="s">
        <v>143</v>
      </c>
      <c r="E383" s="174" t="s">
        <v>997</v>
      </c>
      <c r="F383" s="175" t="s">
        <v>998</v>
      </c>
      <c r="G383" s="176" t="s">
        <v>462</v>
      </c>
      <c r="H383" s="158"/>
      <c r="I383" s="143"/>
      <c r="J383" s="144">
        <f t="shared" si="121"/>
        <v>0</v>
      </c>
      <c r="K383" s="145"/>
      <c r="L383" s="30"/>
      <c r="M383" s="146" t="s">
        <v>1</v>
      </c>
      <c r="N383" s="147" t="s">
        <v>40</v>
      </c>
      <c r="O383" s="55"/>
      <c r="P383" s="148">
        <f t="shared" si="122"/>
        <v>0</v>
      </c>
      <c r="Q383" s="148">
        <v>0</v>
      </c>
      <c r="R383" s="148">
        <f t="shared" si="123"/>
        <v>0</v>
      </c>
      <c r="S383" s="148">
        <v>0</v>
      </c>
      <c r="T383" s="149">
        <f t="shared" si="124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50" t="s">
        <v>200</v>
      </c>
      <c r="AT383" s="150" t="s">
        <v>143</v>
      </c>
      <c r="AU383" s="150" t="s">
        <v>147</v>
      </c>
      <c r="AY383" s="14" t="s">
        <v>140</v>
      </c>
      <c r="BE383" s="151">
        <f t="shared" si="125"/>
        <v>0</v>
      </c>
      <c r="BF383" s="151">
        <f t="shared" si="126"/>
        <v>0</v>
      </c>
      <c r="BG383" s="151">
        <f t="shared" si="127"/>
        <v>0</v>
      </c>
      <c r="BH383" s="151">
        <f t="shared" si="128"/>
        <v>0</v>
      </c>
      <c r="BI383" s="151">
        <f t="shared" si="129"/>
        <v>0</v>
      </c>
      <c r="BJ383" s="14" t="s">
        <v>147</v>
      </c>
      <c r="BK383" s="151">
        <f t="shared" si="130"/>
        <v>0</v>
      </c>
      <c r="BL383" s="14" t="s">
        <v>200</v>
      </c>
      <c r="BM383" s="150" t="s">
        <v>999</v>
      </c>
    </row>
    <row r="384" spans="1:65" s="12" customFormat="1" ht="22.9" customHeight="1" x14ac:dyDescent="0.2">
      <c r="B384" s="130"/>
      <c r="D384" s="131" t="s">
        <v>73</v>
      </c>
      <c r="E384" s="140" t="s">
        <v>1000</v>
      </c>
      <c r="F384" s="140" t="s">
        <v>1001</v>
      </c>
      <c r="I384" s="133"/>
      <c r="J384" s="141">
        <f>BK384</f>
        <v>0</v>
      </c>
      <c r="L384" s="130"/>
      <c r="M384" s="134"/>
      <c r="N384" s="135"/>
      <c r="O384" s="135"/>
      <c r="P384" s="136">
        <f>P385+P386+P387+P397</f>
        <v>0</v>
      </c>
      <c r="Q384" s="135"/>
      <c r="R384" s="136">
        <f>R385+R386+R387+R397</f>
        <v>0</v>
      </c>
      <c r="S384" s="135"/>
      <c r="T384" s="137">
        <f>T385+T386+T387+T397</f>
        <v>1.9646900000000002E-2</v>
      </c>
      <c r="AR384" s="131" t="s">
        <v>147</v>
      </c>
      <c r="AT384" s="138" t="s">
        <v>73</v>
      </c>
      <c r="AU384" s="138" t="s">
        <v>80</v>
      </c>
      <c r="AY384" s="131" t="s">
        <v>140</v>
      </c>
      <c r="BK384" s="139">
        <f>BK385+BK386+BK387+BK397</f>
        <v>0</v>
      </c>
    </row>
    <row r="385" spans="1:65" s="2" customFormat="1" ht="24.2" customHeight="1" x14ac:dyDescent="0.2">
      <c r="A385" s="29"/>
      <c r="B385" s="142"/>
      <c r="C385" s="173" t="s">
        <v>986</v>
      </c>
      <c r="D385" s="173" t="s">
        <v>143</v>
      </c>
      <c r="E385" s="174" t="s">
        <v>1003</v>
      </c>
      <c r="F385" s="175" t="s">
        <v>1004</v>
      </c>
      <c r="G385" s="176" t="s">
        <v>145</v>
      </c>
      <c r="H385" s="177">
        <v>14</v>
      </c>
      <c r="I385" s="143"/>
      <c r="J385" s="144">
        <f>ROUND(I385*H385,2)</f>
        <v>0</v>
      </c>
      <c r="K385" s="145"/>
      <c r="L385" s="30"/>
      <c r="M385" s="146" t="s">
        <v>1</v>
      </c>
      <c r="N385" s="147" t="s">
        <v>40</v>
      </c>
      <c r="O385" s="55"/>
      <c r="P385" s="148">
        <f>O385*H385</f>
        <v>0</v>
      </c>
      <c r="Q385" s="148">
        <v>0</v>
      </c>
      <c r="R385" s="148">
        <f>Q385*H385</f>
        <v>0</v>
      </c>
      <c r="S385" s="148">
        <v>0</v>
      </c>
      <c r="T385" s="149">
        <f>S385*H385</f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50" t="s">
        <v>200</v>
      </c>
      <c r="AT385" s="150" t="s">
        <v>143</v>
      </c>
      <c r="AU385" s="150" t="s">
        <v>147</v>
      </c>
      <c r="AY385" s="14" t="s">
        <v>140</v>
      </c>
      <c r="BE385" s="151">
        <f>IF(N385="základná",J385,0)</f>
        <v>0</v>
      </c>
      <c r="BF385" s="151">
        <f>IF(N385="znížená",J385,0)</f>
        <v>0</v>
      </c>
      <c r="BG385" s="151">
        <f>IF(N385="zákl. prenesená",J385,0)</f>
        <v>0</v>
      </c>
      <c r="BH385" s="151">
        <f>IF(N385="zníž. prenesená",J385,0)</f>
        <v>0</v>
      </c>
      <c r="BI385" s="151">
        <f>IF(N385="nulová",J385,0)</f>
        <v>0</v>
      </c>
      <c r="BJ385" s="14" t="s">
        <v>147</v>
      </c>
      <c r="BK385" s="151">
        <f>ROUND(I385*H385,2)</f>
        <v>0</v>
      </c>
      <c r="BL385" s="14" t="s">
        <v>200</v>
      </c>
      <c r="BM385" s="150" t="s">
        <v>1005</v>
      </c>
    </row>
    <row r="386" spans="1:65" s="2" customFormat="1" ht="14.45" customHeight="1" x14ac:dyDescent="0.2">
      <c r="A386" s="29"/>
      <c r="B386" s="142"/>
      <c r="C386" s="173" t="s">
        <v>990</v>
      </c>
      <c r="D386" s="173" t="s">
        <v>143</v>
      </c>
      <c r="E386" s="174" t="s">
        <v>1007</v>
      </c>
      <c r="F386" s="175" t="s">
        <v>1008</v>
      </c>
      <c r="G386" s="176" t="s">
        <v>163</v>
      </c>
      <c r="H386" s="177">
        <v>15.47</v>
      </c>
      <c r="I386" s="143"/>
      <c r="J386" s="144">
        <f>ROUND(I386*H386,2)</f>
        <v>0</v>
      </c>
      <c r="K386" s="145"/>
      <c r="L386" s="30"/>
      <c r="M386" s="146" t="s">
        <v>1</v>
      </c>
      <c r="N386" s="147" t="s">
        <v>40</v>
      </c>
      <c r="O386" s="55"/>
      <c r="P386" s="148">
        <f>O386*H386</f>
        <v>0</v>
      </c>
      <c r="Q386" s="148">
        <v>0</v>
      </c>
      <c r="R386" s="148">
        <f>Q386*H386</f>
        <v>0</v>
      </c>
      <c r="S386" s="148">
        <v>1.2700000000000001E-3</v>
      </c>
      <c r="T386" s="149">
        <f>S386*H386</f>
        <v>1.9646900000000002E-2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50" t="s">
        <v>200</v>
      </c>
      <c r="AT386" s="150" t="s">
        <v>143</v>
      </c>
      <c r="AU386" s="150" t="s">
        <v>147</v>
      </c>
      <c r="AY386" s="14" t="s">
        <v>140</v>
      </c>
      <c r="BE386" s="151">
        <f>IF(N386="základná",J386,0)</f>
        <v>0</v>
      </c>
      <c r="BF386" s="151">
        <f>IF(N386="znížená",J386,0)</f>
        <v>0</v>
      </c>
      <c r="BG386" s="151">
        <f>IF(N386="zákl. prenesená",J386,0)</f>
        <v>0</v>
      </c>
      <c r="BH386" s="151">
        <f>IF(N386="zníž. prenesená",J386,0)</f>
        <v>0</v>
      </c>
      <c r="BI386" s="151">
        <f>IF(N386="nulová",J386,0)</f>
        <v>0</v>
      </c>
      <c r="BJ386" s="14" t="s">
        <v>147</v>
      </c>
      <c r="BK386" s="151">
        <f>ROUND(I386*H386,2)</f>
        <v>0</v>
      </c>
      <c r="BL386" s="14" t="s">
        <v>200</v>
      </c>
      <c r="BM386" s="150" t="s">
        <v>1009</v>
      </c>
    </row>
    <row r="387" spans="1:65" s="12" customFormat="1" ht="20.85" customHeight="1" x14ac:dyDescent="0.2">
      <c r="B387" s="130"/>
      <c r="C387" s="183"/>
      <c r="D387" s="184" t="s">
        <v>73</v>
      </c>
      <c r="E387" s="185" t="s">
        <v>1010</v>
      </c>
      <c r="F387" s="185" t="s">
        <v>1929</v>
      </c>
      <c r="G387" s="183"/>
      <c r="H387" s="183"/>
      <c r="I387" s="133"/>
      <c r="J387" s="141">
        <f>BK387</f>
        <v>0</v>
      </c>
      <c r="L387" s="130"/>
      <c r="M387" s="134"/>
      <c r="N387" s="135"/>
      <c r="O387" s="135"/>
      <c r="P387" s="136">
        <f>SUM(P388:P396)</f>
        <v>0</v>
      </c>
      <c r="Q387" s="135"/>
      <c r="R387" s="136">
        <f>SUM(R388:R396)</f>
        <v>0</v>
      </c>
      <c r="S387" s="135"/>
      <c r="T387" s="137">
        <f>SUM(T388:T396)</f>
        <v>0</v>
      </c>
      <c r="AR387" s="131" t="s">
        <v>147</v>
      </c>
      <c r="AT387" s="138" t="s">
        <v>73</v>
      </c>
      <c r="AU387" s="138" t="s">
        <v>147</v>
      </c>
      <c r="AY387" s="131" t="s">
        <v>140</v>
      </c>
      <c r="BK387" s="139">
        <f>SUM(BK388:BK396)</f>
        <v>0</v>
      </c>
    </row>
    <row r="388" spans="1:65" s="2" customFormat="1" ht="107.25" customHeight="1" x14ac:dyDescent="0.2">
      <c r="A388" s="29"/>
      <c r="B388" s="142"/>
      <c r="C388" s="173" t="s">
        <v>993</v>
      </c>
      <c r="D388" s="173" t="s">
        <v>143</v>
      </c>
      <c r="E388" s="174" t="s">
        <v>1012</v>
      </c>
      <c r="F388" s="175" t="s">
        <v>2110</v>
      </c>
      <c r="G388" s="176" t="s">
        <v>145</v>
      </c>
      <c r="H388" s="177">
        <v>14</v>
      </c>
      <c r="I388" s="143"/>
      <c r="J388" s="144">
        <f t="shared" ref="J388:J396" si="131">ROUND(I388*H388,2)</f>
        <v>0</v>
      </c>
      <c r="K388" s="145"/>
      <c r="L388" s="30"/>
      <c r="M388" s="146" t="s">
        <v>1</v>
      </c>
      <c r="N388" s="147" t="s">
        <v>40</v>
      </c>
      <c r="O388" s="55"/>
      <c r="P388" s="148">
        <f t="shared" ref="P388:P396" si="132">O388*H388</f>
        <v>0</v>
      </c>
      <c r="Q388" s="148">
        <v>0</v>
      </c>
      <c r="R388" s="148">
        <f t="shared" ref="R388:R396" si="133">Q388*H388</f>
        <v>0</v>
      </c>
      <c r="S388" s="148">
        <v>0</v>
      </c>
      <c r="T388" s="149">
        <f t="shared" ref="T388:T396" si="134">S388*H388</f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50" t="s">
        <v>200</v>
      </c>
      <c r="AT388" s="150" t="s">
        <v>143</v>
      </c>
      <c r="AU388" s="150" t="s">
        <v>141</v>
      </c>
      <c r="AY388" s="14" t="s">
        <v>140</v>
      </c>
      <c r="BE388" s="151">
        <f t="shared" ref="BE388:BE396" si="135">IF(N388="základná",J388,0)</f>
        <v>0</v>
      </c>
      <c r="BF388" s="151">
        <f t="shared" ref="BF388:BF396" si="136">IF(N388="znížená",J388,0)</f>
        <v>0</v>
      </c>
      <c r="BG388" s="151">
        <f t="shared" ref="BG388:BG396" si="137">IF(N388="zákl. prenesená",J388,0)</f>
        <v>0</v>
      </c>
      <c r="BH388" s="151">
        <f t="shared" ref="BH388:BH396" si="138">IF(N388="zníž. prenesená",J388,0)</f>
        <v>0</v>
      </c>
      <c r="BI388" s="151">
        <f t="shared" ref="BI388:BI396" si="139">IF(N388="nulová",J388,0)</f>
        <v>0</v>
      </c>
      <c r="BJ388" s="14" t="s">
        <v>147</v>
      </c>
      <c r="BK388" s="151">
        <f t="shared" ref="BK388:BK396" si="140">ROUND(I388*H388,2)</f>
        <v>0</v>
      </c>
      <c r="BL388" s="14" t="s">
        <v>200</v>
      </c>
      <c r="BM388" s="150" t="s">
        <v>1013</v>
      </c>
    </row>
    <row r="389" spans="1:65" s="2" customFormat="1" ht="56.25" customHeight="1" x14ac:dyDescent="0.2">
      <c r="A389" s="29"/>
      <c r="B389" s="142"/>
      <c r="C389" s="173" t="s">
        <v>996</v>
      </c>
      <c r="D389" s="173" t="s">
        <v>143</v>
      </c>
      <c r="E389" s="174" t="s">
        <v>1015</v>
      </c>
      <c r="F389" s="175" t="s">
        <v>2106</v>
      </c>
      <c r="G389" s="176" t="s">
        <v>145</v>
      </c>
      <c r="H389" s="177">
        <v>14</v>
      </c>
      <c r="I389" s="143"/>
      <c r="J389" s="144">
        <f t="shared" si="131"/>
        <v>0</v>
      </c>
      <c r="K389" s="145"/>
      <c r="L389" s="30"/>
      <c r="M389" s="146" t="s">
        <v>1</v>
      </c>
      <c r="N389" s="147" t="s">
        <v>40</v>
      </c>
      <c r="O389" s="55"/>
      <c r="P389" s="148">
        <f t="shared" si="132"/>
        <v>0</v>
      </c>
      <c r="Q389" s="148">
        <v>0</v>
      </c>
      <c r="R389" s="148">
        <f t="shared" si="133"/>
        <v>0</v>
      </c>
      <c r="S389" s="148">
        <v>0</v>
      </c>
      <c r="T389" s="149">
        <f t="shared" si="134"/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50" t="s">
        <v>200</v>
      </c>
      <c r="AT389" s="150" t="s">
        <v>143</v>
      </c>
      <c r="AU389" s="150" t="s">
        <v>141</v>
      </c>
      <c r="AY389" s="14" t="s">
        <v>140</v>
      </c>
      <c r="BE389" s="151">
        <f t="shared" si="135"/>
        <v>0</v>
      </c>
      <c r="BF389" s="151">
        <f t="shared" si="136"/>
        <v>0</v>
      </c>
      <c r="BG389" s="151">
        <f t="shared" si="137"/>
        <v>0</v>
      </c>
      <c r="BH389" s="151">
        <f t="shared" si="138"/>
        <v>0</v>
      </c>
      <c r="BI389" s="151">
        <f t="shared" si="139"/>
        <v>0</v>
      </c>
      <c r="BJ389" s="14" t="s">
        <v>147</v>
      </c>
      <c r="BK389" s="151">
        <f t="shared" si="140"/>
        <v>0</v>
      </c>
      <c r="BL389" s="14" t="s">
        <v>200</v>
      </c>
      <c r="BM389" s="150" t="s">
        <v>1016</v>
      </c>
    </row>
    <row r="390" spans="1:65" s="2" customFormat="1" ht="76.349999999999994" customHeight="1" x14ac:dyDescent="0.2">
      <c r="A390" s="29"/>
      <c r="B390" s="142"/>
      <c r="C390" s="173" t="s">
        <v>1002</v>
      </c>
      <c r="D390" s="173" t="s">
        <v>143</v>
      </c>
      <c r="E390" s="174" t="s">
        <v>1018</v>
      </c>
      <c r="F390" s="175" t="s">
        <v>2111</v>
      </c>
      <c r="G390" s="176" t="s">
        <v>145</v>
      </c>
      <c r="H390" s="177">
        <v>1</v>
      </c>
      <c r="I390" s="143"/>
      <c r="J390" s="144">
        <f t="shared" si="131"/>
        <v>0</v>
      </c>
      <c r="K390" s="145"/>
      <c r="L390" s="30"/>
      <c r="M390" s="146" t="s">
        <v>1</v>
      </c>
      <c r="N390" s="147" t="s">
        <v>40</v>
      </c>
      <c r="O390" s="55"/>
      <c r="P390" s="148">
        <f t="shared" si="132"/>
        <v>0</v>
      </c>
      <c r="Q390" s="148">
        <v>0</v>
      </c>
      <c r="R390" s="148">
        <f t="shared" si="133"/>
        <v>0</v>
      </c>
      <c r="S390" s="148">
        <v>0</v>
      </c>
      <c r="T390" s="149">
        <f t="shared" si="134"/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50" t="s">
        <v>200</v>
      </c>
      <c r="AT390" s="150" t="s">
        <v>143</v>
      </c>
      <c r="AU390" s="150" t="s">
        <v>141</v>
      </c>
      <c r="AY390" s="14" t="s">
        <v>140</v>
      </c>
      <c r="BE390" s="151">
        <f t="shared" si="135"/>
        <v>0</v>
      </c>
      <c r="BF390" s="151">
        <f t="shared" si="136"/>
        <v>0</v>
      </c>
      <c r="BG390" s="151">
        <f t="shared" si="137"/>
        <v>0</v>
      </c>
      <c r="BH390" s="151">
        <f t="shared" si="138"/>
        <v>0</v>
      </c>
      <c r="BI390" s="151">
        <f t="shared" si="139"/>
        <v>0</v>
      </c>
      <c r="BJ390" s="14" t="s">
        <v>147</v>
      </c>
      <c r="BK390" s="151">
        <f t="shared" si="140"/>
        <v>0</v>
      </c>
      <c r="BL390" s="14" t="s">
        <v>200</v>
      </c>
      <c r="BM390" s="150" t="s">
        <v>1019</v>
      </c>
    </row>
    <row r="391" spans="1:65" s="2" customFormat="1" ht="37.9" customHeight="1" x14ac:dyDescent="0.2">
      <c r="A391" s="29"/>
      <c r="B391" s="142"/>
      <c r="C391" s="173" t="s">
        <v>1006</v>
      </c>
      <c r="D391" s="173" t="s">
        <v>143</v>
      </c>
      <c r="E391" s="174" t="s">
        <v>1021</v>
      </c>
      <c r="F391" s="175" t="s">
        <v>1022</v>
      </c>
      <c r="G391" s="176" t="s">
        <v>145</v>
      </c>
      <c r="H391" s="177">
        <v>14</v>
      </c>
      <c r="I391" s="143"/>
      <c r="J391" s="144">
        <f t="shared" si="131"/>
        <v>0</v>
      </c>
      <c r="K391" s="145"/>
      <c r="L391" s="30"/>
      <c r="M391" s="146" t="s">
        <v>1</v>
      </c>
      <c r="N391" s="147" t="s">
        <v>40</v>
      </c>
      <c r="O391" s="55"/>
      <c r="P391" s="148">
        <f t="shared" si="132"/>
        <v>0</v>
      </c>
      <c r="Q391" s="148">
        <v>0</v>
      </c>
      <c r="R391" s="148">
        <f t="shared" si="133"/>
        <v>0</v>
      </c>
      <c r="S391" s="148">
        <v>0</v>
      </c>
      <c r="T391" s="149">
        <f t="shared" si="134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50" t="s">
        <v>200</v>
      </c>
      <c r="AT391" s="150" t="s">
        <v>143</v>
      </c>
      <c r="AU391" s="150" t="s">
        <v>141</v>
      </c>
      <c r="AY391" s="14" t="s">
        <v>140</v>
      </c>
      <c r="BE391" s="151">
        <f t="shared" si="135"/>
        <v>0</v>
      </c>
      <c r="BF391" s="151">
        <f t="shared" si="136"/>
        <v>0</v>
      </c>
      <c r="BG391" s="151">
        <f t="shared" si="137"/>
        <v>0</v>
      </c>
      <c r="BH391" s="151">
        <f t="shared" si="138"/>
        <v>0</v>
      </c>
      <c r="BI391" s="151">
        <f t="shared" si="139"/>
        <v>0</v>
      </c>
      <c r="BJ391" s="14" t="s">
        <v>147</v>
      </c>
      <c r="BK391" s="151">
        <f t="shared" si="140"/>
        <v>0</v>
      </c>
      <c r="BL391" s="14" t="s">
        <v>200</v>
      </c>
      <c r="BM391" s="150" t="s">
        <v>1023</v>
      </c>
    </row>
    <row r="392" spans="1:65" s="2" customFormat="1" ht="24.2" customHeight="1" x14ac:dyDescent="0.2">
      <c r="A392" s="29"/>
      <c r="B392" s="142"/>
      <c r="C392" s="173" t="s">
        <v>1011</v>
      </c>
      <c r="D392" s="173" t="s">
        <v>143</v>
      </c>
      <c r="E392" s="174" t="s">
        <v>1025</v>
      </c>
      <c r="F392" s="175" t="s">
        <v>1026</v>
      </c>
      <c r="G392" s="176" t="s">
        <v>1027</v>
      </c>
      <c r="H392" s="177">
        <v>1</v>
      </c>
      <c r="I392" s="143"/>
      <c r="J392" s="144">
        <f t="shared" si="131"/>
        <v>0</v>
      </c>
      <c r="K392" s="145"/>
      <c r="L392" s="30"/>
      <c r="M392" s="146" t="s">
        <v>1</v>
      </c>
      <c r="N392" s="147" t="s">
        <v>40</v>
      </c>
      <c r="O392" s="55"/>
      <c r="P392" s="148">
        <f t="shared" si="132"/>
        <v>0</v>
      </c>
      <c r="Q392" s="148">
        <v>0</v>
      </c>
      <c r="R392" s="148">
        <f t="shared" si="133"/>
        <v>0</v>
      </c>
      <c r="S392" s="148">
        <v>0</v>
      </c>
      <c r="T392" s="149">
        <f t="shared" si="134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50" t="s">
        <v>200</v>
      </c>
      <c r="AT392" s="150" t="s">
        <v>143</v>
      </c>
      <c r="AU392" s="150" t="s">
        <v>141</v>
      </c>
      <c r="AY392" s="14" t="s">
        <v>140</v>
      </c>
      <c r="BE392" s="151">
        <f t="shared" si="135"/>
        <v>0</v>
      </c>
      <c r="BF392" s="151">
        <f t="shared" si="136"/>
        <v>0</v>
      </c>
      <c r="BG392" s="151">
        <f t="shared" si="137"/>
        <v>0</v>
      </c>
      <c r="BH392" s="151">
        <f t="shared" si="138"/>
        <v>0</v>
      </c>
      <c r="BI392" s="151">
        <f t="shared" si="139"/>
        <v>0</v>
      </c>
      <c r="BJ392" s="14" t="s">
        <v>147</v>
      </c>
      <c r="BK392" s="151">
        <f t="shared" si="140"/>
        <v>0</v>
      </c>
      <c r="BL392" s="14" t="s">
        <v>200</v>
      </c>
      <c r="BM392" s="150" t="s">
        <v>1028</v>
      </c>
    </row>
    <row r="393" spans="1:65" s="2" customFormat="1" ht="24.2" customHeight="1" x14ac:dyDescent="0.2">
      <c r="A393" s="29"/>
      <c r="B393" s="142"/>
      <c r="C393" s="173" t="s">
        <v>1014</v>
      </c>
      <c r="D393" s="173" t="s">
        <v>143</v>
      </c>
      <c r="E393" s="174" t="s">
        <v>1030</v>
      </c>
      <c r="F393" s="175" t="s">
        <v>1031</v>
      </c>
      <c r="G393" s="176" t="s">
        <v>1027</v>
      </c>
      <c r="H393" s="177">
        <v>25</v>
      </c>
      <c r="I393" s="143"/>
      <c r="J393" s="144">
        <f t="shared" si="131"/>
        <v>0</v>
      </c>
      <c r="K393" s="145"/>
      <c r="L393" s="30"/>
      <c r="M393" s="146" t="s">
        <v>1</v>
      </c>
      <c r="N393" s="147" t="s">
        <v>40</v>
      </c>
      <c r="O393" s="55"/>
      <c r="P393" s="148">
        <f t="shared" si="132"/>
        <v>0</v>
      </c>
      <c r="Q393" s="148">
        <v>0</v>
      </c>
      <c r="R393" s="148">
        <f t="shared" si="133"/>
        <v>0</v>
      </c>
      <c r="S393" s="148">
        <v>0</v>
      </c>
      <c r="T393" s="149">
        <f t="shared" si="134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50" t="s">
        <v>200</v>
      </c>
      <c r="AT393" s="150" t="s">
        <v>143</v>
      </c>
      <c r="AU393" s="150" t="s">
        <v>141</v>
      </c>
      <c r="AY393" s="14" t="s">
        <v>140</v>
      </c>
      <c r="BE393" s="151">
        <f t="shared" si="135"/>
        <v>0</v>
      </c>
      <c r="BF393" s="151">
        <f t="shared" si="136"/>
        <v>0</v>
      </c>
      <c r="BG393" s="151">
        <f t="shared" si="137"/>
        <v>0</v>
      </c>
      <c r="BH393" s="151">
        <f t="shared" si="138"/>
        <v>0</v>
      </c>
      <c r="BI393" s="151">
        <f t="shared" si="139"/>
        <v>0</v>
      </c>
      <c r="BJ393" s="14" t="s">
        <v>147</v>
      </c>
      <c r="BK393" s="151">
        <f t="shared" si="140"/>
        <v>0</v>
      </c>
      <c r="BL393" s="14" t="s">
        <v>200</v>
      </c>
      <c r="BM393" s="150" t="s">
        <v>1032</v>
      </c>
    </row>
    <row r="394" spans="1:65" s="2" customFormat="1" ht="14.45" customHeight="1" x14ac:dyDescent="0.2">
      <c r="A394" s="29"/>
      <c r="B394" s="142"/>
      <c r="C394" s="173" t="s">
        <v>1017</v>
      </c>
      <c r="D394" s="173" t="s">
        <v>143</v>
      </c>
      <c r="E394" s="174" t="s">
        <v>1034</v>
      </c>
      <c r="F394" s="175" t="s">
        <v>1035</v>
      </c>
      <c r="G394" s="176" t="s">
        <v>1036</v>
      </c>
      <c r="H394" s="177">
        <v>1</v>
      </c>
      <c r="I394" s="143"/>
      <c r="J394" s="144">
        <f t="shared" si="131"/>
        <v>0</v>
      </c>
      <c r="K394" s="145"/>
      <c r="L394" s="30"/>
      <c r="M394" s="146" t="s">
        <v>1</v>
      </c>
      <c r="N394" s="147" t="s">
        <v>40</v>
      </c>
      <c r="O394" s="55"/>
      <c r="P394" s="148">
        <f t="shared" si="132"/>
        <v>0</v>
      </c>
      <c r="Q394" s="148">
        <v>0</v>
      </c>
      <c r="R394" s="148">
        <f t="shared" si="133"/>
        <v>0</v>
      </c>
      <c r="S394" s="148">
        <v>0</v>
      </c>
      <c r="T394" s="149">
        <f t="shared" si="134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50" t="s">
        <v>200</v>
      </c>
      <c r="AT394" s="150" t="s">
        <v>143</v>
      </c>
      <c r="AU394" s="150" t="s">
        <v>141</v>
      </c>
      <c r="AY394" s="14" t="s">
        <v>140</v>
      </c>
      <c r="BE394" s="151">
        <f t="shared" si="135"/>
        <v>0</v>
      </c>
      <c r="BF394" s="151">
        <f t="shared" si="136"/>
        <v>0</v>
      </c>
      <c r="BG394" s="151">
        <f t="shared" si="137"/>
        <v>0</v>
      </c>
      <c r="BH394" s="151">
        <f t="shared" si="138"/>
        <v>0</v>
      </c>
      <c r="BI394" s="151">
        <f t="shared" si="139"/>
        <v>0</v>
      </c>
      <c r="BJ394" s="14" t="s">
        <v>147</v>
      </c>
      <c r="BK394" s="151">
        <f t="shared" si="140"/>
        <v>0</v>
      </c>
      <c r="BL394" s="14" t="s">
        <v>200</v>
      </c>
      <c r="BM394" s="150" t="s">
        <v>1037</v>
      </c>
    </row>
    <row r="395" spans="1:65" s="2" customFormat="1" ht="14.45" customHeight="1" x14ac:dyDescent="0.2">
      <c r="A395" s="29"/>
      <c r="B395" s="142"/>
      <c r="C395" s="173" t="s">
        <v>1020</v>
      </c>
      <c r="D395" s="173" t="s">
        <v>143</v>
      </c>
      <c r="E395" s="174" t="s">
        <v>1039</v>
      </c>
      <c r="F395" s="175" t="s">
        <v>1040</v>
      </c>
      <c r="G395" s="176" t="s">
        <v>1036</v>
      </c>
      <c r="H395" s="177">
        <v>1</v>
      </c>
      <c r="I395" s="143"/>
      <c r="J395" s="144">
        <f t="shared" si="131"/>
        <v>0</v>
      </c>
      <c r="K395" s="145"/>
      <c r="L395" s="30"/>
      <c r="M395" s="146" t="s">
        <v>1</v>
      </c>
      <c r="N395" s="147" t="s">
        <v>40</v>
      </c>
      <c r="O395" s="55"/>
      <c r="P395" s="148">
        <f t="shared" si="132"/>
        <v>0</v>
      </c>
      <c r="Q395" s="148">
        <v>0</v>
      </c>
      <c r="R395" s="148">
        <f t="shared" si="133"/>
        <v>0</v>
      </c>
      <c r="S395" s="148">
        <v>0</v>
      </c>
      <c r="T395" s="149">
        <f t="shared" si="134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50" t="s">
        <v>200</v>
      </c>
      <c r="AT395" s="150" t="s">
        <v>143</v>
      </c>
      <c r="AU395" s="150" t="s">
        <v>141</v>
      </c>
      <c r="AY395" s="14" t="s">
        <v>140</v>
      </c>
      <c r="BE395" s="151">
        <f t="shared" si="135"/>
        <v>0</v>
      </c>
      <c r="BF395" s="151">
        <f t="shared" si="136"/>
        <v>0</v>
      </c>
      <c r="BG395" s="151">
        <f t="shared" si="137"/>
        <v>0</v>
      </c>
      <c r="BH395" s="151">
        <f t="shared" si="138"/>
        <v>0</v>
      </c>
      <c r="BI395" s="151">
        <f t="shared" si="139"/>
        <v>0</v>
      </c>
      <c r="BJ395" s="14" t="s">
        <v>147</v>
      </c>
      <c r="BK395" s="151">
        <f t="shared" si="140"/>
        <v>0</v>
      </c>
      <c r="BL395" s="14" t="s">
        <v>200</v>
      </c>
      <c r="BM395" s="150" t="s">
        <v>1041</v>
      </c>
    </row>
    <row r="396" spans="1:65" s="2" customFormat="1" ht="14.45" customHeight="1" x14ac:dyDescent="0.2">
      <c r="A396" s="29"/>
      <c r="B396" s="142"/>
      <c r="C396" s="173" t="s">
        <v>1024</v>
      </c>
      <c r="D396" s="173" t="s">
        <v>143</v>
      </c>
      <c r="E396" s="174" t="s">
        <v>1043</v>
      </c>
      <c r="F396" s="175" t="s">
        <v>1044</v>
      </c>
      <c r="G396" s="176" t="s">
        <v>1036</v>
      </c>
      <c r="H396" s="177">
        <v>1</v>
      </c>
      <c r="I396" s="143"/>
      <c r="J396" s="144">
        <f t="shared" si="131"/>
        <v>0</v>
      </c>
      <c r="K396" s="145"/>
      <c r="L396" s="30"/>
      <c r="M396" s="146" t="s">
        <v>1</v>
      </c>
      <c r="N396" s="147" t="s">
        <v>40</v>
      </c>
      <c r="O396" s="55"/>
      <c r="P396" s="148">
        <f t="shared" si="132"/>
        <v>0</v>
      </c>
      <c r="Q396" s="148">
        <v>0</v>
      </c>
      <c r="R396" s="148">
        <f t="shared" si="133"/>
        <v>0</v>
      </c>
      <c r="S396" s="148">
        <v>0</v>
      </c>
      <c r="T396" s="149">
        <f t="shared" si="134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50" t="s">
        <v>200</v>
      </c>
      <c r="AT396" s="150" t="s">
        <v>143</v>
      </c>
      <c r="AU396" s="150" t="s">
        <v>141</v>
      </c>
      <c r="AY396" s="14" t="s">
        <v>140</v>
      </c>
      <c r="BE396" s="151">
        <f t="shared" si="135"/>
        <v>0</v>
      </c>
      <c r="BF396" s="151">
        <f t="shared" si="136"/>
        <v>0</v>
      </c>
      <c r="BG396" s="151">
        <f t="shared" si="137"/>
        <v>0</v>
      </c>
      <c r="BH396" s="151">
        <f t="shared" si="138"/>
        <v>0</v>
      </c>
      <c r="BI396" s="151">
        <f t="shared" si="139"/>
        <v>0</v>
      </c>
      <c r="BJ396" s="14" t="s">
        <v>147</v>
      </c>
      <c r="BK396" s="151">
        <f t="shared" si="140"/>
        <v>0</v>
      </c>
      <c r="BL396" s="14" t="s">
        <v>200</v>
      </c>
      <c r="BM396" s="150" t="s">
        <v>1045</v>
      </c>
    </row>
    <row r="397" spans="1:65" s="12" customFormat="1" ht="20.85" customHeight="1" x14ac:dyDescent="0.2">
      <c r="B397" s="130"/>
      <c r="C397" s="183"/>
      <c r="D397" s="184" t="s">
        <v>73</v>
      </c>
      <c r="E397" s="185" t="s">
        <v>1046</v>
      </c>
      <c r="F397" s="185" t="s">
        <v>1930</v>
      </c>
      <c r="G397" s="183"/>
      <c r="H397" s="183"/>
      <c r="I397" s="133"/>
      <c r="J397" s="141">
        <f>BK397</f>
        <v>0</v>
      </c>
      <c r="L397" s="130"/>
      <c r="M397" s="134"/>
      <c r="N397" s="135"/>
      <c r="O397" s="135"/>
      <c r="P397" s="136">
        <f>SUM(P398:P403)</f>
        <v>0</v>
      </c>
      <c r="Q397" s="135"/>
      <c r="R397" s="136">
        <f>SUM(R398:R403)</f>
        <v>0</v>
      </c>
      <c r="S397" s="135"/>
      <c r="T397" s="137">
        <f>SUM(T398:T403)</f>
        <v>0</v>
      </c>
      <c r="AR397" s="131" t="s">
        <v>147</v>
      </c>
      <c r="AT397" s="138" t="s">
        <v>73</v>
      </c>
      <c r="AU397" s="138" t="s">
        <v>147</v>
      </c>
      <c r="AY397" s="131" t="s">
        <v>140</v>
      </c>
      <c r="BK397" s="139">
        <f>SUM(BK398:BK403)</f>
        <v>0</v>
      </c>
    </row>
    <row r="398" spans="1:65" s="2" customFormat="1" ht="76.5" customHeight="1" x14ac:dyDescent="0.2">
      <c r="A398" s="29"/>
      <c r="B398" s="142"/>
      <c r="C398" s="173" t="s">
        <v>1029</v>
      </c>
      <c r="D398" s="173" t="s">
        <v>143</v>
      </c>
      <c r="E398" s="174" t="s">
        <v>1048</v>
      </c>
      <c r="F398" s="175" t="s">
        <v>2113</v>
      </c>
      <c r="G398" s="176" t="s">
        <v>145</v>
      </c>
      <c r="H398" s="177">
        <v>1</v>
      </c>
      <c r="I398" s="143"/>
      <c r="J398" s="144">
        <f t="shared" ref="J398:J403" si="141">ROUND(I398*H398,2)</f>
        <v>0</v>
      </c>
      <c r="K398" s="145"/>
      <c r="L398" s="30"/>
      <c r="M398" s="146" t="s">
        <v>1</v>
      </c>
      <c r="N398" s="147" t="s">
        <v>40</v>
      </c>
      <c r="O398" s="55"/>
      <c r="P398" s="148">
        <f t="shared" ref="P398:P403" si="142">O398*H398</f>
        <v>0</v>
      </c>
      <c r="Q398" s="148">
        <v>0</v>
      </c>
      <c r="R398" s="148">
        <f t="shared" ref="R398:R403" si="143">Q398*H398</f>
        <v>0</v>
      </c>
      <c r="S398" s="148">
        <v>0</v>
      </c>
      <c r="T398" s="149">
        <f t="shared" ref="T398:T403" si="144">S398*H398</f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50" t="s">
        <v>200</v>
      </c>
      <c r="AT398" s="150" t="s">
        <v>143</v>
      </c>
      <c r="AU398" s="150" t="s">
        <v>141</v>
      </c>
      <c r="AY398" s="14" t="s">
        <v>140</v>
      </c>
      <c r="BE398" s="151">
        <f t="shared" ref="BE398:BE403" si="145">IF(N398="základná",J398,0)</f>
        <v>0</v>
      </c>
      <c r="BF398" s="151">
        <f t="shared" ref="BF398:BF403" si="146">IF(N398="znížená",J398,0)</f>
        <v>0</v>
      </c>
      <c r="BG398" s="151">
        <f t="shared" ref="BG398:BG403" si="147">IF(N398="zákl. prenesená",J398,0)</f>
        <v>0</v>
      </c>
      <c r="BH398" s="151">
        <f t="shared" ref="BH398:BH403" si="148">IF(N398="zníž. prenesená",J398,0)</f>
        <v>0</v>
      </c>
      <c r="BI398" s="151">
        <f t="shared" ref="BI398:BI403" si="149">IF(N398="nulová",J398,0)</f>
        <v>0</v>
      </c>
      <c r="BJ398" s="14" t="s">
        <v>147</v>
      </c>
      <c r="BK398" s="151">
        <f t="shared" ref="BK398:BK403" si="150">ROUND(I398*H398,2)</f>
        <v>0</v>
      </c>
      <c r="BL398" s="14" t="s">
        <v>200</v>
      </c>
      <c r="BM398" s="150" t="s">
        <v>1049</v>
      </c>
    </row>
    <row r="399" spans="1:65" s="2" customFormat="1" ht="24.2" customHeight="1" x14ac:dyDescent="0.2">
      <c r="A399" s="29"/>
      <c r="B399" s="142"/>
      <c r="C399" s="173" t="s">
        <v>1033</v>
      </c>
      <c r="D399" s="173" t="s">
        <v>143</v>
      </c>
      <c r="E399" s="174" t="s">
        <v>1051</v>
      </c>
      <c r="F399" s="175" t="s">
        <v>2114</v>
      </c>
      <c r="G399" s="176" t="s">
        <v>145</v>
      </c>
      <c r="H399" s="177">
        <v>1</v>
      </c>
      <c r="I399" s="143"/>
      <c r="J399" s="144">
        <f t="shared" si="141"/>
        <v>0</v>
      </c>
      <c r="K399" s="145"/>
      <c r="L399" s="30"/>
      <c r="M399" s="146" t="s">
        <v>1</v>
      </c>
      <c r="N399" s="147" t="s">
        <v>40</v>
      </c>
      <c r="O399" s="55"/>
      <c r="P399" s="148">
        <f t="shared" si="142"/>
        <v>0</v>
      </c>
      <c r="Q399" s="148">
        <v>0</v>
      </c>
      <c r="R399" s="148">
        <f t="shared" si="143"/>
        <v>0</v>
      </c>
      <c r="S399" s="148">
        <v>0</v>
      </c>
      <c r="T399" s="149">
        <f t="shared" si="144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50" t="s">
        <v>200</v>
      </c>
      <c r="AT399" s="150" t="s">
        <v>143</v>
      </c>
      <c r="AU399" s="150" t="s">
        <v>141</v>
      </c>
      <c r="AY399" s="14" t="s">
        <v>140</v>
      </c>
      <c r="BE399" s="151">
        <f t="shared" si="145"/>
        <v>0</v>
      </c>
      <c r="BF399" s="151">
        <f t="shared" si="146"/>
        <v>0</v>
      </c>
      <c r="BG399" s="151">
        <f t="shared" si="147"/>
        <v>0</v>
      </c>
      <c r="BH399" s="151">
        <f t="shared" si="148"/>
        <v>0</v>
      </c>
      <c r="BI399" s="151">
        <f t="shared" si="149"/>
        <v>0</v>
      </c>
      <c r="BJ399" s="14" t="s">
        <v>147</v>
      </c>
      <c r="BK399" s="151">
        <f t="shared" si="150"/>
        <v>0</v>
      </c>
      <c r="BL399" s="14" t="s">
        <v>200</v>
      </c>
      <c r="BM399" s="150" t="s">
        <v>1052</v>
      </c>
    </row>
    <row r="400" spans="1:65" s="2" customFormat="1" ht="24.2" customHeight="1" x14ac:dyDescent="0.2">
      <c r="A400" s="29"/>
      <c r="B400" s="142"/>
      <c r="C400" s="173" t="s">
        <v>1038</v>
      </c>
      <c r="D400" s="173" t="s">
        <v>143</v>
      </c>
      <c r="E400" s="174" t="s">
        <v>1054</v>
      </c>
      <c r="F400" s="175" t="s">
        <v>1055</v>
      </c>
      <c r="G400" s="176" t="s">
        <v>1027</v>
      </c>
      <c r="H400" s="177">
        <v>4</v>
      </c>
      <c r="I400" s="143"/>
      <c r="J400" s="144">
        <f t="shared" si="141"/>
        <v>0</v>
      </c>
      <c r="K400" s="145"/>
      <c r="L400" s="30"/>
      <c r="M400" s="146" t="s">
        <v>1</v>
      </c>
      <c r="N400" s="147" t="s">
        <v>40</v>
      </c>
      <c r="O400" s="55"/>
      <c r="P400" s="148">
        <f t="shared" si="142"/>
        <v>0</v>
      </c>
      <c r="Q400" s="148">
        <v>0</v>
      </c>
      <c r="R400" s="148">
        <f t="shared" si="143"/>
        <v>0</v>
      </c>
      <c r="S400" s="148">
        <v>0</v>
      </c>
      <c r="T400" s="149">
        <f t="shared" si="144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50" t="s">
        <v>200</v>
      </c>
      <c r="AT400" s="150" t="s">
        <v>143</v>
      </c>
      <c r="AU400" s="150" t="s">
        <v>141</v>
      </c>
      <c r="AY400" s="14" t="s">
        <v>140</v>
      </c>
      <c r="BE400" s="151">
        <f t="shared" si="145"/>
        <v>0</v>
      </c>
      <c r="BF400" s="151">
        <f t="shared" si="146"/>
        <v>0</v>
      </c>
      <c r="BG400" s="151">
        <f t="shared" si="147"/>
        <v>0</v>
      </c>
      <c r="BH400" s="151">
        <f t="shared" si="148"/>
        <v>0</v>
      </c>
      <c r="BI400" s="151">
        <f t="shared" si="149"/>
        <v>0</v>
      </c>
      <c r="BJ400" s="14" t="s">
        <v>147</v>
      </c>
      <c r="BK400" s="151">
        <f t="shared" si="150"/>
        <v>0</v>
      </c>
      <c r="BL400" s="14" t="s">
        <v>200</v>
      </c>
      <c r="BM400" s="150" t="s">
        <v>1056</v>
      </c>
    </row>
    <row r="401" spans="1:65" s="2" customFormat="1" ht="14.45" customHeight="1" x14ac:dyDescent="0.2">
      <c r="A401" s="29"/>
      <c r="B401" s="142"/>
      <c r="C401" s="173" t="s">
        <v>1042</v>
      </c>
      <c r="D401" s="173" t="s">
        <v>143</v>
      </c>
      <c r="E401" s="174" t="s">
        <v>1058</v>
      </c>
      <c r="F401" s="175" t="s">
        <v>1035</v>
      </c>
      <c r="G401" s="176" t="s">
        <v>1036</v>
      </c>
      <c r="H401" s="177">
        <v>1</v>
      </c>
      <c r="I401" s="143"/>
      <c r="J401" s="144">
        <f t="shared" si="141"/>
        <v>0</v>
      </c>
      <c r="K401" s="145"/>
      <c r="L401" s="30"/>
      <c r="M401" s="146" t="s">
        <v>1</v>
      </c>
      <c r="N401" s="147" t="s">
        <v>40</v>
      </c>
      <c r="O401" s="55"/>
      <c r="P401" s="148">
        <f t="shared" si="142"/>
        <v>0</v>
      </c>
      <c r="Q401" s="148">
        <v>0</v>
      </c>
      <c r="R401" s="148">
        <f t="shared" si="143"/>
        <v>0</v>
      </c>
      <c r="S401" s="148">
        <v>0</v>
      </c>
      <c r="T401" s="149">
        <f t="shared" si="144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50" t="s">
        <v>200</v>
      </c>
      <c r="AT401" s="150" t="s">
        <v>143</v>
      </c>
      <c r="AU401" s="150" t="s">
        <v>141</v>
      </c>
      <c r="AY401" s="14" t="s">
        <v>140</v>
      </c>
      <c r="BE401" s="151">
        <f t="shared" si="145"/>
        <v>0</v>
      </c>
      <c r="BF401" s="151">
        <f t="shared" si="146"/>
        <v>0</v>
      </c>
      <c r="BG401" s="151">
        <f t="shared" si="147"/>
        <v>0</v>
      </c>
      <c r="BH401" s="151">
        <f t="shared" si="148"/>
        <v>0</v>
      </c>
      <c r="BI401" s="151">
        <f t="shared" si="149"/>
        <v>0</v>
      </c>
      <c r="BJ401" s="14" t="s">
        <v>147</v>
      </c>
      <c r="BK401" s="151">
        <f t="shared" si="150"/>
        <v>0</v>
      </c>
      <c r="BL401" s="14" t="s">
        <v>200</v>
      </c>
      <c r="BM401" s="150" t="s">
        <v>1059</v>
      </c>
    </row>
    <row r="402" spans="1:65" s="2" customFormat="1" ht="14.45" customHeight="1" x14ac:dyDescent="0.2">
      <c r="A402" s="29"/>
      <c r="B402" s="142"/>
      <c r="C402" s="173" t="s">
        <v>1047</v>
      </c>
      <c r="D402" s="173" t="s">
        <v>143</v>
      </c>
      <c r="E402" s="174" t="s">
        <v>1061</v>
      </c>
      <c r="F402" s="175" t="s">
        <v>1040</v>
      </c>
      <c r="G402" s="176" t="s">
        <v>1036</v>
      </c>
      <c r="H402" s="177">
        <v>1</v>
      </c>
      <c r="I402" s="143"/>
      <c r="J402" s="144">
        <f t="shared" si="141"/>
        <v>0</v>
      </c>
      <c r="K402" s="145"/>
      <c r="L402" s="30"/>
      <c r="M402" s="146" t="s">
        <v>1</v>
      </c>
      <c r="N402" s="147" t="s">
        <v>40</v>
      </c>
      <c r="O402" s="55"/>
      <c r="P402" s="148">
        <f t="shared" si="142"/>
        <v>0</v>
      </c>
      <c r="Q402" s="148">
        <v>0</v>
      </c>
      <c r="R402" s="148">
        <f t="shared" si="143"/>
        <v>0</v>
      </c>
      <c r="S402" s="148">
        <v>0</v>
      </c>
      <c r="T402" s="149">
        <f t="shared" si="144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50" t="s">
        <v>200</v>
      </c>
      <c r="AT402" s="150" t="s">
        <v>143</v>
      </c>
      <c r="AU402" s="150" t="s">
        <v>141</v>
      </c>
      <c r="AY402" s="14" t="s">
        <v>140</v>
      </c>
      <c r="BE402" s="151">
        <f t="shared" si="145"/>
        <v>0</v>
      </c>
      <c r="BF402" s="151">
        <f t="shared" si="146"/>
        <v>0</v>
      </c>
      <c r="BG402" s="151">
        <f t="shared" si="147"/>
        <v>0</v>
      </c>
      <c r="BH402" s="151">
        <f t="shared" si="148"/>
        <v>0</v>
      </c>
      <c r="BI402" s="151">
        <f t="shared" si="149"/>
        <v>0</v>
      </c>
      <c r="BJ402" s="14" t="s">
        <v>147</v>
      </c>
      <c r="BK402" s="151">
        <f t="shared" si="150"/>
        <v>0</v>
      </c>
      <c r="BL402" s="14" t="s">
        <v>200</v>
      </c>
      <c r="BM402" s="150" t="s">
        <v>1062</v>
      </c>
    </row>
    <row r="403" spans="1:65" s="2" customFormat="1" ht="14.45" customHeight="1" x14ac:dyDescent="0.2">
      <c r="A403" s="29"/>
      <c r="B403" s="142"/>
      <c r="C403" s="173" t="s">
        <v>1050</v>
      </c>
      <c r="D403" s="173" t="s">
        <v>143</v>
      </c>
      <c r="E403" s="174" t="s">
        <v>1064</v>
      </c>
      <c r="F403" s="175" t="s">
        <v>1044</v>
      </c>
      <c r="G403" s="176" t="s">
        <v>1036</v>
      </c>
      <c r="H403" s="177">
        <v>1</v>
      </c>
      <c r="I403" s="143"/>
      <c r="J403" s="144">
        <f t="shared" si="141"/>
        <v>0</v>
      </c>
      <c r="K403" s="145"/>
      <c r="L403" s="30"/>
      <c r="M403" s="146" t="s">
        <v>1</v>
      </c>
      <c r="N403" s="147" t="s">
        <v>40</v>
      </c>
      <c r="O403" s="55"/>
      <c r="P403" s="148">
        <f t="shared" si="142"/>
        <v>0</v>
      </c>
      <c r="Q403" s="148">
        <v>0</v>
      </c>
      <c r="R403" s="148">
        <f t="shared" si="143"/>
        <v>0</v>
      </c>
      <c r="S403" s="148">
        <v>0</v>
      </c>
      <c r="T403" s="149">
        <f t="shared" si="144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50" t="s">
        <v>200</v>
      </c>
      <c r="AT403" s="150" t="s">
        <v>143</v>
      </c>
      <c r="AU403" s="150" t="s">
        <v>141</v>
      </c>
      <c r="AY403" s="14" t="s">
        <v>140</v>
      </c>
      <c r="BE403" s="151">
        <f t="shared" si="145"/>
        <v>0</v>
      </c>
      <c r="BF403" s="151">
        <f t="shared" si="146"/>
        <v>0</v>
      </c>
      <c r="BG403" s="151">
        <f t="shared" si="147"/>
        <v>0</v>
      </c>
      <c r="BH403" s="151">
        <f t="shared" si="148"/>
        <v>0</v>
      </c>
      <c r="BI403" s="151">
        <f t="shared" si="149"/>
        <v>0</v>
      </c>
      <c r="BJ403" s="14" t="s">
        <v>147</v>
      </c>
      <c r="BK403" s="151">
        <f t="shared" si="150"/>
        <v>0</v>
      </c>
      <c r="BL403" s="14" t="s">
        <v>200</v>
      </c>
      <c r="BM403" s="150" t="s">
        <v>1065</v>
      </c>
    </row>
    <row r="404" spans="1:65" s="12" customFormat="1" ht="22.9" customHeight="1" x14ac:dyDescent="0.2">
      <c r="B404" s="130"/>
      <c r="C404" s="183"/>
      <c r="D404" s="184" t="s">
        <v>73</v>
      </c>
      <c r="E404" s="185" t="s">
        <v>1066</v>
      </c>
      <c r="F404" s="185" t="s">
        <v>1067</v>
      </c>
      <c r="G404" s="183"/>
      <c r="H404" s="183"/>
      <c r="I404" s="133"/>
      <c r="J404" s="141">
        <f>BK404</f>
        <v>0</v>
      </c>
      <c r="L404" s="130"/>
      <c r="M404" s="134"/>
      <c r="N404" s="135"/>
      <c r="O404" s="135"/>
      <c r="P404" s="136">
        <f>SUM(P405:P410)</f>
        <v>0</v>
      </c>
      <c r="Q404" s="135"/>
      <c r="R404" s="136">
        <f>SUM(R405:R410)</f>
        <v>1.5069581999999997</v>
      </c>
      <c r="S404" s="135"/>
      <c r="T404" s="137">
        <f>SUM(T405:T410)</f>
        <v>0</v>
      </c>
      <c r="AR404" s="131" t="s">
        <v>147</v>
      </c>
      <c r="AT404" s="138" t="s">
        <v>73</v>
      </c>
      <c r="AU404" s="138" t="s">
        <v>80</v>
      </c>
      <c r="AY404" s="131" t="s">
        <v>140</v>
      </c>
      <c r="BK404" s="139">
        <f>SUM(BK405:BK410)</f>
        <v>0</v>
      </c>
    </row>
    <row r="405" spans="1:65" s="2" customFormat="1" ht="24.2" customHeight="1" x14ac:dyDescent="0.2">
      <c r="A405" s="29"/>
      <c r="B405" s="142"/>
      <c r="C405" s="173" t="s">
        <v>1053</v>
      </c>
      <c r="D405" s="173" t="s">
        <v>143</v>
      </c>
      <c r="E405" s="174" t="s">
        <v>1069</v>
      </c>
      <c r="F405" s="175" t="s">
        <v>1070</v>
      </c>
      <c r="G405" s="176" t="s">
        <v>155</v>
      </c>
      <c r="H405" s="177">
        <v>73.14</v>
      </c>
      <c r="I405" s="143"/>
      <c r="J405" s="144">
        <f t="shared" ref="J405:J410" si="151">ROUND(I405*H405,2)</f>
        <v>0</v>
      </c>
      <c r="K405" s="145"/>
      <c r="L405" s="30"/>
      <c r="M405" s="146" t="s">
        <v>1</v>
      </c>
      <c r="N405" s="147" t="s">
        <v>40</v>
      </c>
      <c r="O405" s="55"/>
      <c r="P405" s="148">
        <f t="shared" ref="P405:P410" si="152">O405*H405</f>
        <v>0</v>
      </c>
      <c r="Q405" s="148">
        <v>3.2699999999999999E-3</v>
      </c>
      <c r="R405" s="148">
        <f t="shared" ref="R405:R410" si="153">Q405*H405</f>
        <v>0.23916779999999999</v>
      </c>
      <c r="S405" s="148">
        <v>0</v>
      </c>
      <c r="T405" s="149">
        <f t="shared" ref="T405:T410" si="154">S405*H405</f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50" t="s">
        <v>200</v>
      </c>
      <c r="AT405" s="150" t="s">
        <v>143</v>
      </c>
      <c r="AU405" s="150" t="s">
        <v>147</v>
      </c>
      <c r="AY405" s="14" t="s">
        <v>140</v>
      </c>
      <c r="BE405" s="151">
        <f t="shared" ref="BE405:BE410" si="155">IF(N405="základná",J405,0)</f>
        <v>0</v>
      </c>
      <c r="BF405" s="151">
        <f t="shared" ref="BF405:BF410" si="156">IF(N405="znížená",J405,0)</f>
        <v>0</v>
      </c>
      <c r="BG405" s="151">
        <f t="shared" ref="BG405:BG410" si="157">IF(N405="zákl. prenesená",J405,0)</f>
        <v>0</v>
      </c>
      <c r="BH405" s="151">
        <f t="shared" ref="BH405:BH410" si="158">IF(N405="zníž. prenesená",J405,0)</f>
        <v>0</v>
      </c>
      <c r="BI405" s="151">
        <f t="shared" ref="BI405:BI410" si="159">IF(N405="nulová",J405,0)</f>
        <v>0</v>
      </c>
      <c r="BJ405" s="14" t="s">
        <v>147</v>
      </c>
      <c r="BK405" s="151">
        <f t="shared" ref="BK405:BK410" si="160">ROUND(I405*H405,2)</f>
        <v>0</v>
      </c>
      <c r="BL405" s="14" t="s">
        <v>200</v>
      </c>
      <c r="BM405" s="150" t="s">
        <v>1071</v>
      </c>
    </row>
    <row r="406" spans="1:65" s="2" customFormat="1" ht="37.9" customHeight="1" x14ac:dyDescent="0.2">
      <c r="A406" s="29"/>
      <c r="B406" s="142"/>
      <c r="C406" s="178" t="s">
        <v>1057</v>
      </c>
      <c r="D406" s="178" t="s">
        <v>268</v>
      </c>
      <c r="E406" s="179" t="s">
        <v>1073</v>
      </c>
      <c r="F406" s="180" t="s">
        <v>1074</v>
      </c>
      <c r="G406" s="181" t="s">
        <v>155</v>
      </c>
      <c r="H406" s="182">
        <v>74.602999999999994</v>
      </c>
      <c r="I406" s="152"/>
      <c r="J406" s="153">
        <f t="shared" si="151"/>
        <v>0</v>
      </c>
      <c r="K406" s="154"/>
      <c r="L406" s="155"/>
      <c r="M406" s="156" t="s">
        <v>1</v>
      </c>
      <c r="N406" s="157" t="s">
        <v>40</v>
      </c>
      <c r="O406" s="55"/>
      <c r="P406" s="148">
        <f t="shared" si="152"/>
        <v>0</v>
      </c>
      <c r="Q406" s="148">
        <v>1.2E-2</v>
      </c>
      <c r="R406" s="148">
        <f t="shared" si="153"/>
        <v>0.89523599999999992</v>
      </c>
      <c r="S406" s="148">
        <v>0</v>
      </c>
      <c r="T406" s="149">
        <f t="shared" si="154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50" t="s">
        <v>263</v>
      </c>
      <c r="AT406" s="150" t="s">
        <v>268</v>
      </c>
      <c r="AU406" s="150" t="s">
        <v>147</v>
      </c>
      <c r="AY406" s="14" t="s">
        <v>140</v>
      </c>
      <c r="BE406" s="151">
        <f t="shared" si="155"/>
        <v>0</v>
      </c>
      <c r="BF406" s="151">
        <f t="shared" si="156"/>
        <v>0</v>
      </c>
      <c r="BG406" s="151">
        <f t="shared" si="157"/>
        <v>0</v>
      </c>
      <c r="BH406" s="151">
        <f t="shared" si="158"/>
        <v>0</v>
      </c>
      <c r="BI406" s="151">
        <f t="shared" si="159"/>
        <v>0</v>
      </c>
      <c r="BJ406" s="14" t="s">
        <v>147</v>
      </c>
      <c r="BK406" s="151">
        <f t="shared" si="160"/>
        <v>0</v>
      </c>
      <c r="BL406" s="14" t="s">
        <v>200</v>
      </c>
      <c r="BM406" s="150" t="s">
        <v>1075</v>
      </c>
    </row>
    <row r="407" spans="1:65" s="2" customFormat="1" ht="27.75" customHeight="1" x14ac:dyDescent="0.2">
      <c r="A407" s="29"/>
      <c r="B407" s="142"/>
      <c r="C407" s="178" t="s">
        <v>1060</v>
      </c>
      <c r="D407" s="178" t="s">
        <v>268</v>
      </c>
      <c r="E407" s="179" t="s">
        <v>1077</v>
      </c>
      <c r="F407" s="180" t="s">
        <v>1078</v>
      </c>
      <c r="G407" s="181" t="s">
        <v>271</v>
      </c>
      <c r="H407" s="182">
        <v>365.7</v>
      </c>
      <c r="I407" s="152"/>
      <c r="J407" s="153">
        <f t="shared" si="151"/>
        <v>0</v>
      </c>
      <c r="K407" s="154"/>
      <c r="L407" s="155"/>
      <c r="M407" s="156" t="s">
        <v>1</v>
      </c>
      <c r="N407" s="157" t="s">
        <v>40</v>
      </c>
      <c r="O407" s="55"/>
      <c r="P407" s="148">
        <f t="shared" si="152"/>
        <v>0</v>
      </c>
      <c r="Q407" s="148">
        <v>1E-3</v>
      </c>
      <c r="R407" s="148">
        <f t="shared" si="153"/>
        <v>0.36569999999999997</v>
      </c>
      <c r="S407" s="148">
        <v>0</v>
      </c>
      <c r="T407" s="149">
        <f t="shared" si="154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50" t="s">
        <v>263</v>
      </c>
      <c r="AT407" s="150" t="s">
        <v>268</v>
      </c>
      <c r="AU407" s="150" t="s">
        <v>147</v>
      </c>
      <c r="AY407" s="14" t="s">
        <v>140</v>
      </c>
      <c r="BE407" s="151">
        <f t="shared" si="155"/>
        <v>0</v>
      </c>
      <c r="BF407" s="151">
        <f t="shared" si="156"/>
        <v>0</v>
      </c>
      <c r="BG407" s="151">
        <f t="shared" si="157"/>
        <v>0</v>
      </c>
      <c r="BH407" s="151">
        <f t="shared" si="158"/>
        <v>0</v>
      </c>
      <c r="BI407" s="151">
        <f t="shared" si="159"/>
        <v>0</v>
      </c>
      <c r="BJ407" s="14" t="s">
        <v>147</v>
      </c>
      <c r="BK407" s="151">
        <f t="shared" si="160"/>
        <v>0</v>
      </c>
      <c r="BL407" s="14" t="s">
        <v>200</v>
      </c>
      <c r="BM407" s="150" t="s">
        <v>1079</v>
      </c>
    </row>
    <row r="408" spans="1:65" s="2" customFormat="1" ht="14.45" customHeight="1" x14ac:dyDescent="0.2">
      <c r="A408" s="29"/>
      <c r="B408" s="142"/>
      <c r="C408" s="173" t="s">
        <v>1063</v>
      </c>
      <c r="D408" s="173" t="s">
        <v>143</v>
      </c>
      <c r="E408" s="174" t="s">
        <v>1081</v>
      </c>
      <c r="F408" s="175" t="s">
        <v>1082</v>
      </c>
      <c r="G408" s="176" t="s">
        <v>163</v>
      </c>
      <c r="H408" s="177">
        <v>12</v>
      </c>
      <c r="I408" s="143"/>
      <c r="J408" s="144">
        <f t="shared" si="151"/>
        <v>0</v>
      </c>
      <c r="K408" s="145"/>
      <c r="L408" s="30"/>
      <c r="M408" s="146" t="s">
        <v>1</v>
      </c>
      <c r="N408" s="147" t="s">
        <v>40</v>
      </c>
      <c r="O408" s="55"/>
      <c r="P408" s="148">
        <f t="shared" si="152"/>
        <v>0</v>
      </c>
      <c r="Q408" s="148">
        <v>0</v>
      </c>
      <c r="R408" s="148">
        <f t="shared" si="153"/>
        <v>0</v>
      </c>
      <c r="S408" s="148">
        <v>0</v>
      </c>
      <c r="T408" s="149">
        <f t="shared" si="154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50" t="s">
        <v>200</v>
      </c>
      <c r="AT408" s="150" t="s">
        <v>143</v>
      </c>
      <c r="AU408" s="150" t="s">
        <v>147</v>
      </c>
      <c r="AY408" s="14" t="s">
        <v>140</v>
      </c>
      <c r="BE408" s="151">
        <f t="shared" si="155"/>
        <v>0</v>
      </c>
      <c r="BF408" s="151">
        <f t="shared" si="156"/>
        <v>0</v>
      </c>
      <c r="BG408" s="151">
        <f t="shared" si="157"/>
        <v>0</v>
      </c>
      <c r="BH408" s="151">
        <f t="shared" si="158"/>
        <v>0</v>
      </c>
      <c r="BI408" s="151">
        <f t="shared" si="159"/>
        <v>0</v>
      </c>
      <c r="BJ408" s="14" t="s">
        <v>147</v>
      </c>
      <c r="BK408" s="151">
        <f t="shared" si="160"/>
        <v>0</v>
      </c>
      <c r="BL408" s="14" t="s">
        <v>200</v>
      </c>
      <c r="BM408" s="150" t="s">
        <v>1083</v>
      </c>
    </row>
    <row r="409" spans="1:65" s="2" customFormat="1" ht="14.45" customHeight="1" x14ac:dyDescent="0.2">
      <c r="A409" s="29"/>
      <c r="B409" s="142"/>
      <c r="C409" s="178" t="s">
        <v>1068</v>
      </c>
      <c r="D409" s="178" t="s">
        <v>268</v>
      </c>
      <c r="E409" s="179" t="s">
        <v>1085</v>
      </c>
      <c r="F409" s="180" t="s">
        <v>1086</v>
      </c>
      <c r="G409" s="181" t="s">
        <v>163</v>
      </c>
      <c r="H409" s="182">
        <v>12.24</v>
      </c>
      <c r="I409" s="152"/>
      <c r="J409" s="153">
        <f t="shared" si="151"/>
        <v>0</v>
      </c>
      <c r="K409" s="154"/>
      <c r="L409" s="155"/>
      <c r="M409" s="156" t="s">
        <v>1</v>
      </c>
      <c r="N409" s="157" t="s">
        <v>40</v>
      </c>
      <c r="O409" s="55"/>
      <c r="P409" s="148">
        <f t="shared" si="152"/>
        <v>0</v>
      </c>
      <c r="Q409" s="148">
        <v>5.5999999999999995E-4</v>
      </c>
      <c r="R409" s="148">
        <f t="shared" si="153"/>
        <v>6.8543999999999992E-3</v>
      </c>
      <c r="S409" s="148">
        <v>0</v>
      </c>
      <c r="T409" s="149">
        <f t="shared" si="154"/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50" t="s">
        <v>263</v>
      </c>
      <c r="AT409" s="150" t="s">
        <v>268</v>
      </c>
      <c r="AU409" s="150" t="s">
        <v>147</v>
      </c>
      <c r="AY409" s="14" t="s">
        <v>140</v>
      </c>
      <c r="BE409" s="151">
        <f t="shared" si="155"/>
        <v>0</v>
      </c>
      <c r="BF409" s="151">
        <f t="shared" si="156"/>
        <v>0</v>
      </c>
      <c r="BG409" s="151">
        <f t="shared" si="157"/>
        <v>0</v>
      </c>
      <c r="BH409" s="151">
        <f t="shared" si="158"/>
        <v>0</v>
      </c>
      <c r="BI409" s="151">
        <f t="shared" si="159"/>
        <v>0</v>
      </c>
      <c r="BJ409" s="14" t="s">
        <v>147</v>
      </c>
      <c r="BK409" s="151">
        <f t="shared" si="160"/>
        <v>0</v>
      </c>
      <c r="BL409" s="14" t="s">
        <v>200</v>
      </c>
      <c r="BM409" s="150" t="s">
        <v>1087</v>
      </c>
    </row>
    <row r="410" spans="1:65" s="2" customFormat="1" ht="24.2" customHeight="1" x14ac:dyDescent="0.2">
      <c r="A410" s="29"/>
      <c r="B410" s="142"/>
      <c r="C410" s="173" t="s">
        <v>1072</v>
      </c>
      <c r="D410" s="173" t="s">
        <v>143</v>
      </c>
      <c r="E410" s="174" t="s">
        <v>1089</v>
      </c>
      <c r="F410" s="175" t="s">
        <v>1090</v>
      </c>
      <c r="G410" s="176" t="s">
        <v>462</v>
      </c>
      <c r="H410" s="158"/>
      <c r="I410" s="143"/>
      <c r="J410" s="144">
        <f t="shared" si="151"/>
        <v>0</v>
      </c>
      <c r="K410" s="145"/>
      <c r="L410" s="30"/>
      <c r="M410" s="146" t="s">
        <v>1</v>
      </c>
      <c r="N410" s="147" t="s">
        <v>40</v>
      </c>
      <c r="O410" s="55"/>
      <c r="P410" s="148">
        <f t="shared" si="152"/>
        <v>0</v>
      </c>
      <c r="Q410" s="148">
        <v>0</v>
      </c>
      <c r="R410" s="148">
        <f t="shared" si="153"/>
        <v>0</v>
      </c>
      <c r="S410" s="148">
        <v>0</v>
      </c>
      <c r="T410" s="149">
        <f t="shared" si="154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50" t="s">
        <v>200</v>
      </c>
      <c r="AT410" s="150" t="s">
        <v>143</v>
      </c>
      <c r="AU410" s="150" t="s">
        <v>147</v>
      </c>
      <c r="AY410" s="14" t="s">
        <v>140</v>
      </c>
      <c r="BE410" s="151">
        <f t="shared" si="155"/>
        <v>0</v>
      </c>
      <c r="BF410" s="151">
        <f t="shared" si="156"/>
        <v>0</v>
      </c>
      <c r="BG410" s="151">
        <f t="shared" si="157"/>
        <v>0</v>
      </c>
      <c r="BH410" s="151">
        <f t="shared" si="158"/>
        <v>0</v>
      </c>
      <c r="BI410" s="151">
        <f t="shared" si="159"/>
        <v>0</v>
      </c>
      <c r="BJ410" s="14" t="s">
        <v>147</v>
      </c>
      <c r="BK410" s="151">
        <f t="shared" si="160"/>
        <v>0</v>
      </c>
      <c r="BL410" s="14" t="s">
        <v>200</v>
      </c>
      <c r="BM410" s="150" t="s">
        <v>1091</v>
      </c>
    </row>
    <row r="411" spans="1:65" s="12" customFormat="1" ht="22.9" customHeight="1" x14ac:dyDescent="0.2">
      <c r="B411" s="130"/>
      <c r="D411" s="131" t="s">
        <v>73</v>
      </c>
      <c r="E411" s="140" t="s">
        <v>1092</v>
      </c>
      <c r="F411" s="140" t="s">
        <v>1093</v>
      </c>
      <c r="I411" s="133"/>
      <c r="J411" s="141">
        <f>BK411</f>
        <v>0</v>
      </c>
      <c r="L411" s="130"/>
      <c r="M411" s="134"/>
      <c r="N411" s="135"/>
      <c r="O411" s="135"/>
      <c r="P411" s="136">
        <f>SUM(P412:P419)</f>
        <v>0</v>
      </c>
      <c r="Q411" s="135"/>
      <c r="R411" s="136">
        <f>SUM(R412:R419)</f>
        <v>6.2348702400000002</v>
      </c>
      <c r="S411" s="135"/>
      <c r="T411" s="137">
        <f>SUM(T412:T419)</f>
        <v>0</v>
      </c>
      <c r="AR411" s="131" t="s">
        <v>147</v>
      </c>
      <c r="AT411" s="138" t="s">
        <v>73</v>
      </c>
      <c r="AU411" s="138" t="s">
        <v>80</v>
      </c>
      <c r="AY411" s="131" t="s">
        <v>140</v>
      </c>
      <c r="BK411" s="139">
        <f>SUM(BK412:BK419)</f>
        <v>0</v>
      </c>
    </row>
    <row r="412" spans="1:65" s="2" customFormat="1" ht="24.2" customHeight="1" x14ac:dyDescent="0.2">
      <c r="A412" s="29"/>
      <c r="B412" s="142"/>
      <c r="C412" s="173" t="s">
        <v>1076</v>
      </c>
      <c r="D412" s="173" t="s">
        <v>143</v>
      </c>
      <c r="E412" s="174" t="s">
        <v>1095</v>
      </c>
      <c r="F412" s="175" t="s">
        <v>1096</v>
      </c>
      <c r="G412" s="176" t="s">
        <v>155</v>
      </c>
      <c r="H412" s="177">
        <v>329.03</v>
      </c>
      <c r="I412" s="143"/>
      <c r="J412" s="144">
        <f t="shared" ref="J412:J419" si="161">ROUND(I412*H412,2)</f>
        <v>0</v>
      </c>
      <c r="K412" s="145"/>
      <c r="L412" s="30"/>
      <c r="M412" s="146" t="s">
        <v>1</v>
      </c>
      <c r="N412" s="147" t="s">
        <v>40</v>
      </c>
      <c r="O412" s="55"/>
      <c r="P412" s="148">
        <f t="shared" ref="P412:P419" si="162">O412*H412</f>
        <v>0</v>
      </c>
      <c r="Q412" s="148">
        <v>3.3500000000000001E-3</v>
      </c>
      <c r="R412" s="148">
        <f t="shared" ref="R412:R419" si="163">Q412*H412</f>
        <v>1.1022505</v>
      </c>
      <c r="S412" s="148">
        <v>0</v>
      </c>
      <c r="T412" s="149">
        <f t="shared" ref="T412:T419" si="164">S412*H412</f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50" t="s">
        <v>200</v>
      </c>
      <c r="AT412" s="150" t="s">
        <v>143</v>
      </c>
      <c r="AU412" s="150" t="s">
        <v>147</v>
      </c>
      <c r="AY412" s="14" t="s">
        <v>140</v>
      </c>
      <c r="BE412" s="151">
        <f t="shared" ref="BE412:BE419" si="165">IF(N412="základná",J412,0)</f>
        <v>0</v>
      </c>
      <c r="BF412" s="151">
        <f t="shared" ref="BF412:BF419" si="166">IF(N412="znížená",J412,0)</f>
        <v>0</v>
      </c>
      <c r="BG412" s="151">
        <f t="shared" ref="BG412:BG419" si="167">IF(N412="zákl. prenesená",J412,0)</f>
        <v>0</v>
      </c>
      <c r="BH412" s="151">
        <f t="shared" ref="BH412:BH419" si="168">IF(N412="zníž. prenesená",J412,0)</f>
        <v>0</v>
      </c>
      <c r="BI412" s="151">
        <f t="shared" ref="BI412:BI419" si="169">IF(N412="nulová",J412,0)</f>
        <v>0</v>
      </c>
      <c r="BJ412" s="14" t="s">
        <v>147</v>
      </c>
      <c r="BK412" s="151">
        <f t="shared" ref="BK412:BK419" si="170">ROUND(I412*H412,2)</f>
        <v>0</v>
      </c>
      <c r="BL412" s="14" t="s">
        <v>200</v>
      </c>
      <c r="BM412" s="150" t="s">
        <v>1097</v>
      </c>
    </row>
    <row r="413" spans="1:65" s="2" customFormat="1" ht="14.45" customHeight="1" x14ac:dyDescent="0.2">
      <c r="A413" s="29"/>
      <c r="B413" s="142"/>
      <c r="C413" s="178" t="s">
        <v>1080</v>
      </c>
      <c r="D413" s="178" t="s">
        <v>268</v>
      </c>
      <c r="E413" s="179" t="s">
        <v>1099</v>
      </c>
      <c r="F413" s="180" t="s">
        <v>1100</v>
      </c>
      <c r="G413" s="181" t="s">
        <v>155</v>
      </c>
      <c r="H413" s="182">
        <v>335.61099999999999</v>
      </c>
      <c r="I413" s="152"/>
      <c r="J413" s="153">
        <f t="shared" si="161"/>
        <v>0</v>
      </c>
      <c r="K413" s="154"/>
      <c r="L413" s="155"/>
      <c r="M413" s="156" t="s">
        <v>1</v>
      </c>
      <c r="N413" s="157" t="s">
        <v>40</v>
      </c>
      <c r="O413" s="55"/>
      <c r="P413" s="148">
        <f t="shared" si="162"/>
        <v>0</v>
      </c>
      <c r="Q413" s="148">
        <v>1.2880000000000001E-2</v>
      </c>
      <c r="R413" s="148">
        <f t="shared" si="163"/>
        <v>4.3226696799999997</v>
      </c>
      <c r="S413" s="148">
        <v>0</v>
      </c>
      <c r="T413" s="149">
        <f t="shared" si="164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50" t="s">
        <v>263</v>
      </c>
      <c r="AT413" s="150" t="s">
        <v>268</v>
      </c>
      <c r="AU413" s="150" t="s">
        <v>147</v>
      </c>
      <c r="AY413" s="14" t="s">
        <v>140</v>
      </c>
      <c r="BE413" s="151">
        <f t="shared" si="165"/>
        <v>0</v>
      </c>
      <c r="BF413" s="151">
        <f t="shared" si="166"/>
        <v>0</v>
      </c>
      <c r="BG413" s="151">
        <f t="shared" si="167"/>
        <v>0</v>
      </c>
      <c r="BH413" s="151">
        <f t="shared" si="168"/>
        <v>0</v>
      </c>
      <c r="BI413" s="151">
        <f t="shared" si="169"/>
        <v>0</v>
      </c>
      <c r="BJ413" s="14" t="s">
        <v>147</v>
      </c>
      <c r="BK413" s="151">
        <f t="shared" si="170"/>
        <v>0</v>
      </c>
      <c r="BL413" s="14" t="s">
        <v>200</v>
      </c>
      <c r="BM413" s="150" t="s">
        <v>1101</v>
      </c>
    </row>
    <row r="414" spans="1:65" s="2" customFormat="1" ht="14.45" customHeight="1" x14ac:dyDescent="0.2">
      <c r="A414" s="29"/>
      <c r="B414" s="142"/>
      <c r="C414" s="178" t="s">
        <v>1084</v>
      </c>
      <c r="D414" s="178" t="s">
        <v>268</v>
      </c>
      <c r="E414" s="179" t="s">
        <v>1077</v>
      </c>
      <c r="F414" s="180" t="s">
        <v>1078</v>
      </c>
      <c r="G414" s="181" t="s">
        <v>271</v>
      </c>
      <c r="H414" s="182">
        <v>658.06</v>
      </c>
      <c r="I414" s="152"/>
      <c r="J414" s="153">
        <f t="shared" si="161"/>
        <v>0</v>
      </c>
      <c r="K414" s="154"/>
      <c r="L414" s="155"/>
      <c r="M414" s="156" t="s">
        <v>1</v>
      </c>
      <c r="N414" s="157" t="s">
        <v>40</v>
      </c>
      <c r="O414" s="55"/>
      <c r="P414" s="148">
        <f t="shared" si="162"/>
        <v>0</v>
      </c>
      <c r="Q414" s="148">
        <v>1E-3</v>
      </c>
      <c r="R414" s="148">
        <f t="shared" si="163"/>
        <v>0.65805999999999998</v>
      </c>
      <c r="S414" s="148">
        <v>0</v>
      </c>
      <c r="T414" s="149">
        <f t="shared" si="164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50" t="s">
        <v>263</v>
      </c>
      <c r="AT414" s="150" t="s">
        <v>268</v>
      </c>
      <c r="AU414" s="150" t="s">
        <v>147</v>
      </c>
      <c r="AY414" s="14" t="s">
        <v>140</v>
      </c>
      <c r="BE414" s="151">
        <f t="shared" si="165"/>
        <v>0</v>
      </c>
      <c r="BF414" s="151">
        <f t="shared" si="166"/>
        <v>0</v>
      </c>
      <c r="BG414" s="151">
        <f t="shared" si="167"/>
        <v>0</v>
      </c>
      <c r="BH414" s="151">
        <f t="shared" si="168"/>
        <v>0</v>
      </c>
      <c r="BI414" s="151">
        <f t="shared" si="169"/>
        <v>0</v>
      </c>
      <c r="BJ414" s="14" t="s">
        <v>147</v>
      </c>
      <c r="BK414" s="151">
        <f t="shared" si="170"/>
        <v>0</v>
      </c>
      <c r="BL414" s="14" t="s">
        <v>200</v>
      </c>
      <c r="BM414" s="150" t="s">
        <v>1103</v>
      </c>
    </row>
    <row r="415" spans="1:65" s="2" customFormat="1" ht="24.2" customHeight="1" x14ac:dyDescent="0.2">
      <c r="A415" s="29"/>
      <c r="B415" s="142"/>
      <c r="C415" s="173" t="s">
        <v>1088</v>
      </c>
      <c r="D415" s="173" t="s">
        <v>143</v>
      </c>
      <c r="E415" s="174" t="s">
        <v>1105</v>
      </c>
      <c r="F415" s="175" t="s">
        <v>1106</v>
      </c>
      <c r="G415" s="176" t="s">
        <v>163</v>
      </c>
      <c r="H415" s="177">
        <v>124.68</v>
      </c>
      <c r="I415" s="143"/>
      <c r="J415" s="144">
        <f t="shared" si="161"/>
        <v>0</v>
      </c>
      <c r="K415" s="145"/>
      <c r="L415" s="30"/>
      <c r="M415" s="146" t="s">
        <v>1</v>
      </c>
      <c r="N415" s="147" t="s">
        <v>40</v>
      </c>
      <c r="O415" s="55"/>
      <c r="P415" s="148">
        <f t="shared" si="162"/>
        <v>0</v>
      </c>
      <c r="Q415" s="148">
        <v>5.0000000000000001E-4</v>
      </c>
      <c r="R415" s="148">
        <f t="shared" si="163"/>
        <v>6.2340000000000007E-2</v>
      </c>
      <c r="S415" s="148">
        <v>0</v>
      </c>
      <c r="T415" s="149">
        <f t="shared" si="164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50" t="s">
        <v>200</v>
      </c>
      <c r="AT415" s="150" t="s">
        <v>143</v>
      </c>
      <c r="AU415" s="150" t="s">
        <v>147</v>
      </c>
      <c r="AY415" s="14" t="s">
        <v>140</v>
      </c>
      <c r="BE415" s="151">
        <f t="shared" si="165"/>
        <v>0</v>
      </c>
      <c r="BF415" s="151">
        <f t="shared" si="166"/>
        <v>0</v>
      </c>
      <c r="BG415" s="151">
        <f t="shared" si="167"/>
        <v>0</v>
      </c>
      <c r="BH415" s="151">
        <f t="shared" si="168"/>
        <v>0</v>
      </c>
      <c r="BI415" s="151">
        <f t="shared" si="169"/>
        <v>0</v>
      </c>
      <c r="BJ415" s="14" t="s">
        <v>147</v>
      </c>
      <c r="BK415" s="151">
        <f t="shared" si="170"/>
        <v>0</v>
      </c>
      <c r="BL415" s="14" t="s">
        <v>200</v>
      </c>
      <c r="BM415" s="150" t="s">
        <v>1107</v>
      </c>
    </row>
    <row r="416" spans="1:65" s="2" customFormat="1" ht="14.45" customHeight="1" x14ac:dyDescent="0.2">
      <c r="A416" s="29"/>
      <c r="B416" s="142"/>
      <c r="C416" s="178" t="s">
        <v>1094</v>
      </c>
      <c r="D416" s="178" t="s">
        <v>268</v>
      </c>
      <c r="E416" s="179" t="s">
        <v>1109</v>
      </c>
      <c r="F416" s="180" t="s">
        <v>1110</v>
      </c>
      <c r="G416" s="181" t="s">
        <v>163</v>
      </c>
      <c r="H416" s="182">
        <v>127.17400000000001</v>
      </c>
      <c r="I416" s="152"/>
      <c r="J416" s="153">
        <f t="shared" si="161"/>
        <v>0</v>
      </c>
      <c r="K416" s="154"/>
      <c r="L416" s="155"/>
      <c r="M416" s="156" t="s">
        <v>1</v>
      </c>
      <c r="N416" s="157" t="s">
        <v>40</v>
      </c>
      <c r="O416" s="55"/>
      <c r="P416" s="148">
        <f t="shared" si="162"/>
        <v>0</v>
      </c>
      <c r="Q416" s="148">
        <v>6.8999999999999997E-4</v>
      </c>
      <c r="R416" s="148">
        <f t="shared" si="163"/>
        <v>8.7750060000000005E-2</v>
      </c>
      <c r="S416" s="148">
        <v>0</v>
      </c>
      <c r="T416" s="149">
        <f t="shared" si="164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50" t="s">
        <v>263</v>
      </c>
      <c r="AT416" s="150" t="s">
        <v>268</v>
      </c>
      <c r="AU416" s="150" t="s">
        <v>147</v>
      </c>
      <c r="AY416" s="14" t="s">
        <v>140</v>
      </c>
      <c r="BE416" s="151">
        <f t="shared" si="165"/>
        <v>0</v>
      </c>
      <c r="BF416" s="151">
        <f t="shared" si="166"/>
        <v>0</v>
      </c>
      <c r="BG416" s="151">
        <f t="shared" si="167"/>
        <v>0</v>
      </c>
      <c r="BH416" s="151">
        <f t="shared" si="168"/>
        <v>0</v>
      </c>
      <c r="BI416" s="151">
        <f t="shared" si="169"/>
        <v>0</v>
      </c>
      <c r="BJ416" s="14" t="s">
        <v>147</v>
      </c>
      <c r="BK416" s="151">
        <f t="shared" si="170"/>
        <v>0</v>
      </c>
      <c r="BL416" s="14" t="s">
        <v>200</v>
      </c>
      <c r="BM416" s="150" t="s">
        <v>1111</v>
      </c>
    </row>
    <row r="417" spans="1:65" s="2" customFormat="1" ht="33" customHeight="1" x14ac:dyDescent="0.2">
      <c r="A417" s="29"/>
      <c r="B417" s="142"/>
      <c r="C417" s="173" t="s">
        <v>1098</v>
      </c>
      <c r="D417" s="173" t="s">
        <v>143</v>
      </c>
      <c r="E417" s="174" t="s">
        <v>1113</v>
      </c>
      <c r="F417" s="175" t="s">
        <v>1114</v>
      </c>
      <c r="G417" s="176" t="s">
        <v>145</v>
      </c>
      <c r="H417" s="177">
        <v>2</v>
      </c>
      <c r="I417" s="143"/>
      <c r="J417" s="144">
        <f t="shared" si="161"/>
        <v>0</v>
      </c>
      <c r="K417" s="145"/>
      <c r="L417" s="30"/>
      <c r="M417" s="146" t="s">
        <v>1</v>
      </c>
      <c r="N417" s="147" t="s">
        <v>40</v>
      </c>
      <c r="O417" s="55"/>
      <c r="P417" s="148">
        <f t="shared" si="162"/>
        <v>0</v>
      </c>
      <c r="Q417" s="148">
        <v>8.9999999999999998E-4</v>
      </c>
      <c r="R417" s="148">
        <f t="shared" si="163"/>
        <v>1.8E-3</v>
      </c>
      <c r="S417" s="148">
        <v>0</v>
      </c>
      <c r="T417" s="149">
        <f t="shared" si="164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50" t="s">
        <v>200</v>
      </c>
      <c r="AT417" s="150" t="s">
        <v>143</v>
      </c>
      <c r="AU417" s="150" t="s">
        <v>147</v>
      </c>
      <c r="AY417" s="14" t="s">
        <v>140</v>
      </c>
      <c r="BE417" s="151">
        <f t="shared" si="165"/>
        <v>0</v>
      </c>
      <c r="BF417" s="151">
        <f t="shared" si="166"/>
        <v>0</v>
      </c>
      <c r="BG417" s="151">
        <f t="shared" si="167"/>
        <v>0</v>
      </c>
      <c r="BH417" s="151">
        <f t="shared" si="168"/>
        <v>0</v>
      </c>
      <c r="BI417" s="151">
        <f t="shared" si="169"/>
        <v>0</v>
      </c>
      <c r="BJ417" s="14" t="s">
        <v>147</v>
      </c>
      <c r="BK417" s="151">
        <f t="shared" si="170"/>
        <v>0</v>
      </c>
      <c r="BL417" s="14" t="s">
        <v>200</v>
      </c>
      <c r="BM417" s="150" t="s">
        <v>1115</v>
      </c>
    </row>
    <row r="418" spans="1:65" s="2" customFormat="1" ht="14.45" customHeight="1" x14ac:dyDescent="0.2">
      <c r="A418" s="29"/>
      <c r="B418" s="142"/>
      <c r="C418" s="178" t="s">
        <v>1102</v>
      </c>
      <c r="D418" s="178" t="s">
        <v>268</v>
      </c>
      <c r="E418" s="179" t="s">
        <v>1931</v>
      </c>
      <c r="F418" s="180" t="s">
        <v>1932</v>
      </c>
      <c r="G418" s="181" t="s">
        <v>145</v>
      </c>
      <c r="H418" s="182">
        <v>2</v>
      </c>
      <c r="I418" s="152"/>
      <c r="J418" s="153">
        <f t="shared" si="161"/>
        <v>0</v>
      </c>
      <c r="K418" s="154"/>
      <c r="L418" s="155"/>
      <c r="M418" s="156" t="s">
        <v>1</v>
      </c>
      <c r="N418" s="157" t="s">
        <v>40</v>
      </c>
      <c r="O418" s="55"/>
      <c r="P418" s="148">
        <f t="shared" si="162"/>
        <v>0</v>
      </c>
      <c r="Q418" s="148">
        <v>0</v>
      </c>
      <c r="R418" s="148">
        <f t="shared" si="163"/>
        <v>0</v>
      </c>
      <c r="S418" s="148">
        <v>0</v>
      </c>
      <c r="T418" s="149">
        <f t="shared" si="164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50" t="s">
        <v>263</v>
      </c>
      <c r="AT418" s="150" t="s">
        <v>268</v>
      </c>
      <c r="AU418" s="150" t="s">
        <v>147</v>
      </c>
      <c r="AY418" s="14" t="s">
        <v>140</v>
      </c>
      <c r="BE418" s="151">
        <f t="shared" si="165"/>
        <v>0</v>
      </c>
      <c r="BF418" s="151">
        <f t="shared" si="166"/>
        <v>0</v>
      </c>
      <c r="BG418" s="151">
        <f t="shared" si="167"/>
        <v>0</v>
      </c>
      <c r="BH418" s="151">
        <f t="shared" si="168"/>
        <v>0</v>
      </c>
      <c r="BI418" s="151">
        <f t="shared" si="169"/>
        <v>0</v>
      </c>
      <c r="BJ418" s="14" t="s">
        <v>147</v>
      </c>
      <c r="BK418" s="151">
        <f t="shared" si="170"/>
        <v>0</v>
      </c>
      <c r="BL418" s="14" t="s">
        <v>200</v>
      </c>
      <c r="BM418" s="150" t="s">
        <v>1117</v>
      </c>
    </row>
    <row r="419" spans="1:65" s="2" customFormat="1" ht="24.2" customHeight="1" x14ac:dyDescent="0.2">
      <c r="A419" s="29"/>
      <c r="B419" s="142"/>
      <c r="C419" s="173" t="s">
        <v>1104</v>
      </c>
      <c r="D419" s="173" t="s">
        <v>143</v>
      </c>
      <c r="E419" s="174" t="s">
        <v>1119</v>
      </c>
      <c r="F419" s="175" t="s">
        <v>1120</v>
      </c>
      <c r="G419" s="176" t="s">
        <v>462</v>
      </c>
      <c r="H419" s="158"/>
      <c r="I419" s="143"/>
      <c r="J419" s="144">
        <f t="shared" si="161"/>
        <v>0</v>
      </c>
      <c r="K419" s="145"/>
      <c r="L419" s="30"/>
      <c r="M419" s="146" t="s">
        <v>1</v>
      </c>
      <c r="N419" s="147" t="s">
        <v>40</v>
      </c>
      <c r="O419" s="55"/>
      <c r="P419" s="148">
        <f t="shared" si="162"/>
        <v>0</v>
      </c>
      <c r="Q419" s="148">
        <v>0</v>
      </c>
      <c r="R419" s="148">
        <f t="shared" si="163"/>
        <v>0</v>
      </c>
      <c r="S419" s="148">
        <v>0</v>
      </c>
      <c r="T419" s="149">
        <f t="shared" si="164"/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50" t="s">
        <v>200</v>
      </c>
      <c r="AT419" s="150" t="s">
        <v>143</v>
      </c>
      <c r="AU419" s="150" t="s">
        <v>147</v>
      </c>
      <c r="AY419" s="14" t="s">
        <v>140</v>
      </c>
      <c r="BE419" s="151">
        <f t="shared" si="165"/>
        <v>0</v>
      </c>
      <c r="BF419" s="151">
        <f t="shared" si="166"/>
        <v>0</v>
      </c>
      <c r="BG419" s="151">
        <f t="shared" si="167"/>
        <v>0</v>
      </c>
      <c r="BH419" s="151">
        <f t="shared" si="168"/>
        <v>0</v>
      </c>
      <c r="BI419" s="151">
        <f t="shared" si="169"/>
        <v>0</v>
      </c>
      <c r="BJ419" s="14" t="s">
        <v>147</v>
      </c>
      <c r="BK419" s="151">
        <f t="shared" si="170"/>
        <v>0</v>
      </c>
      <c r="BL419" s="14" t="s">
        <v>200</v>
      </c>
      <c r="BM419" s="150" t="s">
        <v>1121</v>
      </c>
    </row>
    <row r="420" spans="1:65" s="12" customFormat="1" ht="22.9" customHeight="1" x14ac:dyDescent="0.2">
      <c r="B420" s="130"/>
      <c r="D420" s="131" t="s">
        <v>73</v>
      </c>
      <c r="E420" s="140" t="s">
        <v>1122</v>
      </c>
      <c r="F420" s="140" t="s">
        <v>1123</v>
      </c>
      <c r="I420" s="133"/>
      <c r="J420" s="141">
        <f>BK420</f>
        <v>0</v>
      </c>
      <c r="L420" s="130"/>
      <c r="M420" s="134"/>
      <c r="N420" s="135"/>
      <c r="O420" s="135"/>
      <c r="P420" s="136">
        <f>SUM(P421:P424)</f>
        <v>0</v>
      </c>
      <c r="Q420" s="135"/>
      <c r="R420" s="136">
        <f>SUM(R421:R424)</f>
        <v>1.2770730000000001E-2</v>
      </c>
      <c r="S420" s="135"/>
      <c r="T420" s="137">
        <f>SUM(T421:T424)</f>
        <v>0</v>
      </c>
      <c r="AR420" s="131" t="s">
        <v>147</v>
      </c>
      <c r="AT420" s="138" t="s">
        <v>73</v>
      </c>
      <c r="AU420" s="138" t="s">
        <v>80</v>
      </c>
      <c r="AY420" s="131" t="s">
        <v>140</v>
      </c>
      <c r="BK420" s="139">
        <f>SUM(BK421:BK424)</f>
        <v>0</v>
      </c>
    </row>
    <row r="421" spans="1:65" s="2" customFormat="1" ht="24.2" customHeight="1" x14ac:dyDescent="0.2">
      <c r="A421" s="29"/>
      <c r="B421" s="142"/>
      <c r="C421" s="173" t="s">
        <v>1108</v>
      </c>
      <c r="D421" s="173" t="s">
        <v>143</v>
      </c>
      <c r="E421" s="174" t="s">
        <v>1125</v>
      </c>
      <c r="F421" s="175" t="s">
        <v>1126</v>
      </c>
      <c r="G421" s="176" t="s">
        <v>155</v>
      </c>
      <c r="H421" s="177">
        <v>9.9960000000000004</v>
      </c>
      <c r="I421" s="143"/>
      <c r="J421" s="144">
        <f>ROUND(I421*H421,2)</f>
        <v>0</v>
      </c>
      <c r="K421" s="145"/>
      <c r="L421" s="30"/>
      <c r="M421" s="146" t="s">
        <v>1</v>
      </c>
      <c r="N421" s="147" t="s">
        <v>40</v>
      </c>
      <c r="O421" s="55"/>
      <c r="P421" s="148">
        <f>O421*H421</f>
        <v>0</v>
      </c>
      <c r="Q421" s="148">
        <v>2.9999999999999997E-4</v>
      </c>
      <c r="R421" s="148">
        <f>Q421*H421</f>
        <v>2.9987999999999998E-3</v>
      </c>
      <c r="S421" s="148">
        <v>0</v>
      </c>
      <c r="T421" s="149">
        <f>S421*H421</f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50" t="s">
        <v>200</v>
      </c>
      <c r="AT421" s="150" t="s">
        <v>143</v>
      </c>
      <c r="AU421" s="150" t="s">
        <v>147</v>
      </c>
      <c r="AY421" s="14" t="s">
        <v>140</v>
      </c>
      <c r="BE421" s="151">
        <f>IF(N421="základná",J421,0)</f>
        <v>0</v>
      </c>
      <c r="BF421" s="151">
        <f>IF(N421="znížená",J421,0)</f>
        <v>0</v>
      </c>
      <c r="BG421" s="151">
        <f>IF(N421="zákl. prenesená",J421,0)</f>
        <v>0</v>
      </c>
      <c r="BH421" s="151">
        <f>IF(N421="zníž. prenesená",J421,0)</f>
        <v>0</v>
      </c>
      <c r="BI421" s="151">
        <f>IF(N421="nulová",J421,0)</f>
        <v>0</v>
      </c>
      <c r="BJ421" s="14" t="s">
        <v>147</v>
      </c>
      <c r="BK421" s="151">
        <f>ROUND(I421*H421,2)</f>
        <v>0</v>
      </c>
      <c r="BL421" s="14" t="s">
        <v>200</v>
      </c>
      <c r="BM421" s="150" t="s">
        <v>1127</v>
      </c>
    </row>
    <row r="422" spans="1:65" s="2" customFormat="1" ht="24.2" customHeight="1" x14ac:dyDescent="0.2">
      <c r="A422" s="29"/>
      <c r="B422" s="142"/>
      <c r="C422" s="173" t="s">
        <v>1112</v>
      </c>
      <c r="D422" s="173" t="s">
        <v>143</v>
      </c>
      <c r="E422" s="174" t="s">
        <v>1129</v>
      </c>
      <c r="F422" s="175" t="s">
        <v>1130</v>
      </c>
      <c r="G422" s="176" t="s">
        <v>155</v>
      </c>
      <c r="H422" s="177">
        <v>4.9000000000000004</v>
      </c>
      <c r="I422" s="143"/>
      <c r="J422" s="144">
        <f>ROUND(I422*H422,2)</f>
        <v>0</v>
      </c>
      <c r="K422" s="145"/>
      <c r="L422" s="30"/>
      <c r="M422" s="146" t="s">
        <v>1</v>
      </c>
      <c r="N422" s="147" t="s">
        <v>40</v>
      </c>
      <c r="O422" s="55"/>
      <c r="P422" s="148">
        <f>O422*H422</f>
        <v>0</v>
      </c>
      <c r="Q422" s="148">
        <v>2.4000000000000001E-4</v>
      </c>
      <c r="R422" s="148">
        <f>Q422*H422</f>
        <v>1.1760000000000002E-3</v>
      </c>
      <c r="S422" s="148">
        <v>0</v>
      </c>
      <c r="T422" s="149">
        <f>S422*H422</f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50" t="s">
        <v>200</v>
      </c>
      <c r="AT422" s="150" t="s">
        <v>143</v>
      </c>
      <c r="AU422" s="150" t="s">
        <v>147</v>
      </c>
      <c r="AY422" s="14" t="s">
        <v>140</v>
      </c>
      <c r="BE422" s="151">
        <f>IF(N422="základná",J422,0)</f>
        <v>0</v>
      </c>
      <c r="BF422" s="151">
        <f>IF(N422="znížená",J422,0)</f>
        <v>0</v>
      </c>
      <c r="BG422" s="151">
        <f>IF(N422="zákl. prenesená",J422,0)</f>
        <v>0</v>
      </c>
      <c r="BH422" s="151">
        <f>IF(N422="zníž. prenesená",J422,0)</f>
        <v>0</v>
      </c>
      <c r="BI422" s="151">
        <f>IF(N422="nulová",J422,0)</f>
        <v>0</v>
      </c>
      <c r="BJ422" s="14" t="s">
        <v>147</v>
      </c>
      <c r="BK422" s="151">
        <f>ROUND(I422*H422,2)</f>
        <v>0</v>
      </c>
      <c r="BL422" s="14" t="s">
        <v>200</v>
      </c>
      <c r="BM422" s="150" t="s">
        <v>1131</v>
      </c>
    </row>
    <row r="423" spans="1:65" s="2" customFormat="1" ht="24.2" customHeight="1" x14ac:dyDescent="0.2">
      <c r="A423" s="29"/>
      <c r="B423" s="142"/>
      <c r="C423" s="173" t="s">
        <v>1116</v>
      </c>
      <c r="D423" s="173" t="s">
        <v>143</v>
      </c>
      <c r="E423" s="174" t="s">
        <v>1133</v>
      </c>
      <c r="F423" s="175" t="s">
        <v>1134</v>
      </c>
      <c r="G423" s="176" t="s">
        <v>155</v>
      </c>
      <c r="H423" s="177">
        <v>37.125</v>
      </c>
      <c r="I423" s="143"/>
      <c r="J423" s="144">
        <f>ROUND(I423*H423,2)</f>
        <v>0</v>
      </c>
      <c r="K423" s="145"/>
      <c r="L423" s="30"/>
      <c r="M423" s="146" t="s">
        <v>1</v>
      </c>
      <c r="N423" s="147" t="s">
        <v>40</v>
      </c>
      <c r="O423" s="55"/>
      <c r="P423" s="148">
        <f>O423*H423</f>
        <v>0</v>
      </c>
      <c r="Q423" s="148">
        <v>2.1000000000000001E-4</v>
      </c>
      <c r="R423" s="148">
        <f>Q423*H423</f>
        <v>7.7962500000000002E-3</v>
      </c>
      <c r="S423" s="148">
        <v>0</v>
      </c>
      <c r="T423" s="149">
        <f>S423*H423</f>
        <v>0</v>
      </c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R423" s="150" t="s">
        <v>200</v>
      </c>
      <c r="AT423" s="150" t="s">
        <v>143</v>
      </c>
      <c r="AU423" s="150" t="s">
        <v>147</v>
      </c>
      <c r="AY423" s="14" t="s">
        <v>140</v>
      </c>
      <c r="BE423" s="151">
        <f>IF(N423="základná",J423,0)</f>
        <v>0</v>
      </c>
      <c r="BF423" s="151">
        <f>IF(N423="znížená",J423,0)</f>
        <v>0</v>
      </c>
      <c r="BG423" s="151">
        <f>IF(N423="zákl. prenesená",J423,0)</f>
        <v>0</v>
      </c>
      <c r="BH423" s="151">
        <f>IF(N423="zníž. prenesená",J423,0)</f>
        <v>0</v>
      </c>
      <c r="BI423" s="151">
        <f>IF(N423="nulová",J423,0)</f>
        <v>0</v>
      </c>
      <c r="BJ423" s="14" t="s">
        <v>147</v>
      </c>
      <c r="BK423" s="151">
        <f>ROUND(I423*H423,2)</f>
        <v>0</v>
      </c>
      <c r="BL423" s="14" t="s">
        <v>200</v>
      </c>
      <c r="BM423" s="150" t="s">
        <v>1135</v>
      </c>
    </row>
    <row r="424" spans="1:65" s="2" customFormat="1" ht="24.2" customHeight="1" x14ac:dyDescent="0.2">
      <c r="A424" s="29"/>
      <c r="B424" s="142"/>
      <c r="C424" s="173" t="s">
        <v>1118</v>
      </c>
      <c r="D424" s="173" t="s">
        <v>143</v>
      </c>
      <c r="E424" s="174" t="s">
        <v>1137</v>
      </c>
      <c r="F424" s="175" t="s">
        <v>1138</v>
      </c>
      <c r="G424" s="176" t="s">
        <v>155</v>
      </c>
      <c r="H424" s="177">
        <v>9.9960000000000004</v>
      </c>
      <c r="I424" s="143"/>
      <c r="J424" s="144">
        <f>ROUND(I424*H424,2)</f>
        <v>0</v>
      </c>
      <c r="K424" s="145"/>
      <c r="L424" s="30"/>
      <c r="M424" s="146" t="s">
        <v>1</v>
      </c>
      <c r="N424" s="147" t="s">
        <v>40</v>
      </c>
      <c r="O424" s="55"/>
      <c r="P424" s="148">
        <f>O424*H424</f>
        <v>0</v>
      </c>
      <c r="Q424" s="148">
        <v>8.0000000000000007E-5</v>
      </c>
      <c r="R424" s="148">
        <f>Q424*H424</f>
        <v>7.996800000000001E-4</v>
      </c>
      <c r="S424" s="148">
        <v>0</v>
      </c>
      <c r="T424" s="149">
        <f>S424*H424</f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50" t="s">
        <v>200</v>
      </c>
      <c r="AT424" s="150" t="s">
        <v>143</v>
      </c>
      <c r="AU424" s="150" t="s">
        <v>147</v>
      </c>
      <c r="AY424" s="14" t="s">
        <v>140</v>
      </c>
      <c r="BE424" s="151">
        <f>IF(N424="základná",J424,0)</f>
        <v>0</v>
      </c>
      <c r="BF424" s="151">
        <f>IF(N424="znížená",J424,0)</f>
        <v>0</v>
      </c>
      <c r="BG424" s="151">
        <f>IF(N424="zákl. prenesená",J424,0)</f>
        <v>0</v>
      </c>
      <c r="BH424" s="151">
        <f>IF(N424="zníž. prenesená",J424,0)</f>
        <v>0</v>
      </c>
      <c r="BI424" s="151">
        <f>IF(N424="nulová",J424,0)</f>
        <v>0</v>
      </c>
      <c r="BJ424" s="14" t="s">
        <v>147</v>
      </c>
      <c r="BK424" s="151">
        <f>ROUND(I424*H424,2)</f>
        <v>0</v>
      </c>
      <c r="BL424" s="14" t="s">
        <v>200</v>
      </c>
      <c r="BM424" s="150" t="s">
        <v>1139</v>
      </c>
    </row>
    <row r="425" spans="1:65" s="12" customFormat="1" ht="22.9" customHeight="1" x14ac:dyDescent="0.2">
      <c r="B425" s="130"/>
      <c r="C425" s="183"/>
      <c r="D425" s="184" t="s">
        <v>73</v>
      </c>
      <c r="E425" s="185" t="s">
        <v>1140</v>
      </c>
      <c r="F425" s="185" t="s">
        <v>1141</v>
      </c>
      <c r="G425" s="183"/>
      <c r="H425" s="183"/>
      <c r="I425" s="133"/>
      <c r="J425" s="141">
        <f>BK425</f>
        <v>0</v>
      </c>
      <c r="L425" s="130"/>
      <c r="M425" s="134"/>
      <c r="N425" s="135"/>
      <c r="O425" s="135"/>
      <c r="P425" s="136">
        <f>SUM(P426:P430)</f>
        <v>0</v>
      </c>
      <c r="Q425" s="135"/>
      <c r="R425" s="136">
        <f>SUM(R426:R430)</f>
        <v>9.5580029999999996E-2</v>
      </c>
      <c r="S425" s="135"/>
      <c r="T425" s="137">
        <f>SUM(T426:T430)</f>
        <v>0</v>
      </c>
      <c r="AR425" s="131" t="s">
        <v>147</v>
      </c>
      <c r="AT425" s="138" t="s">
        <v>73</v>
      </c>
      <c r="AU425" s="138" t="s">
        <v>80</v>
      </c>
      <c r="AY425" s="131" t="s">
        <v>140</v>
      </c>
      <c r="BK425" s="139">
        <f>SUM(BK426:BK430)</f>
        <v>0</v>
      </c>
    </row>
    <row r="426" spans="1:65" s="2" customFormat="1" ht="24.2" customHeight="1" x14ac:dyDescent="0.2">
      <c r="A426" s="29"/>
      <c r="B426" s="142"/>
      <c r="C426" s="173" t="s">
        <v>1124</v>
      </c>
      <c r="D426" s="173" t="s">
        <v>143</v>
      </c>
      <c r="E426" s="174" t="s">
        <v>1143</v>
      </c>
      <c r="F426" s="175" t="s">
        <v>1144</v>
      </c>
      <c r="G426" s="176" t="s">
        <v>155</v>
      </c>
      <c r="H426" s="177">
        <v>177.345</v>
      </c>
      <c r="I426" s="143"/>
      <c r="J426" s="144">
        <f>ROUND(I426*H426,2)</f>
        <v>0</v>
      </c>
      <c r="K426" s="145"/>
      <c r="L426" s="30"/>
      <c r="M426" s="146" t="s">
        <v>1</v>
      </c>
      <c r="N426" s="147" t="s">
        <v>40</v>
      </c>
      <c r="O426" s="55"/>
      <c r="P426" s="148">
        <f>O426*H426</f>
        <v>0</v>
      </c>
      <c r="Q426" s="148">
        <v>0</v>
      </c>
      <c r="R426" s="148">
        <f>Q426*H426</f>
        <v>0</v>
      </c>
      <c r="S426" s="148">
        <v>0</v>
      </c>
      <c r="T426" s="149">
        <f>S426*H426</f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50" t="s">
        <v>200</v>
      </c>
      <c r="AT426" s="150" t="s">
        <v>143</v>
      </c>
      <c r="AU426" s="150" t="s">
        <v>147</v>
      </c>
      <c r="AY426" s="14" t="s">
        <v>140</v>
      </c>
      <c r="BE426" s="151">
        <f>IF(N426="základná",J426,0)</f>
        <v>0</v>
      </c>
      <c r="BF426" s="151">
        <f>IF(N426="znížená",J426,0)</f>
        <v>0</v>
      </c>
      <c r="BG426" s="151">
        <f>IF(N426="zákl. prenesená",J426,0)</f>
        <v>0</v>
      </c>
      <c r="BH426" s="151">
        <f>IF(N426="zníž. prenesená",J426,0)</f>
        <v>0</v>
      </c>
      <c r="BI426" s="151">
        <f>IF(N426="nulová",J426,0)</f>
        <v>0</v>
      </c>
      <c r="BJ426" s="14" t="s">
        <v>147</v>
      </c>
      <c r="BK426" s="151">
        <f>ROUND(I426*H426,2)</f>
        <v>0</v>
      </c>
      <c r="BL426" s="14" t="s">
        <v>200</v>
      </c>
      <c r="BM426" s="150" t="s">
        <v>1145</v>
      </c>
    </row>
    <row r="427" spans="1:65" s="2" customFormat="1" ht="24.2" customHeight="1" x14ac:dyDescent="0.2">
      <c r="A427" s="29"/>
      <c r="B427" s="142"/>
      <c r="C427" s="173" t="s">
        <v>1128</v>
      </c>
      <c r="D427" s="173" t="s">
        <v>143</v>
      </c>
      <c r="E427" s="174" t="s">
        <v>1147</v>
      </c>
      <c r="F427" s="175" t="s">
        <v>1148</v>
      </c>
      <c r="G427" s="176" t="s">
        <v>155</v>
      </c>
      <c r="H427" s="177">
        <v>211.893</v>
      </c>
      <c r="I427" s="143"/>
      <c r="J427" s="144">
        <f>ROUND(I427*H427,2)</f>
        <v>0</v>
      </c>
      <c r="K427" s="145"/>
      <c r="L427" s="30"/>
      <c r="M427" s="146" t="s">
        <v>1</v>
      </c>
      <c r="N427" s="147" t="s">
        <v>40</v>
      </c>
      <c r="O427" s="55"/>
      <c r="P427" s="148">
        <f>O427*H427</f>
        <v>0</v>
      </c>
      <c r="Q427" s="148">
        <v>1E-4</v>
      </c>
      <c r="R427" s="148">
        <f>Q427*H427</f>
        <v>2.1189300000000001E-2</v>
      </c>
      <c r="S427" s="148">
        <v>0</v>
      </c>
      <c r="T427" s="149">
        <f>S427*H427</f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50" t="s">
        <v>200</v>
      </c>
      <c r="AT427" s="150" t="s">
        <v>143</v>
      </c>
      <c r="AU427" s="150" t="s">
        <v>147</v>
      </c>
      <c r="AY427" s="14" t="s">
        <v>140</v>
      </c>
      <c r="BE427" s="151">
        <f>IF(N427="základná",J427,0)</f>
        <v>0</v>
      </c>
      <c r="BF427" s="151">
        <f>IF(N427="znížená",J427,0)</f>
        <v>0</v>
      </c>
      <c r="BG427" s="151">
        <f>IF(N427="zákl. prenesená",J427,0)</f>
        <v>0</v>
      </c>
      <c r="BH427" s="151">
        <f>IF(N427="zníž. prenesená",J427,0)</f>
        <v>0</v>
      </c>
      <c r="BI427" s="151">
        <f>IF(N427="nulová",J427,0)</f>
        <v>0</v>
      </c>
      <c r="BJ427" s="14" t="s">
        <v>147</v>
      </c>
      <c r="BK427" s="151">
        <f>ROUND(I427*H427,2)</f>
        <v>0</v>
      </c>
      <c r="BL427" s="14" t="s">
        <v>200</v>
      </c>
      <c r="BM427" s="150" t="s">
        <v>1149</v>
      </c>
    </row>
    <row r="428" spans="1:65" s="2" customFormat="1" ht="24.2" customHeight="1" x14ac:dyDescent="0.2">
      <c r="A428" s="29"/>
      <c r="B428" s="142"/>
      <c r="C428" s="173" t="s">
        <v>1132</v>
      </c>
      <c r="D428" s="173" t="s">
        <v>143</v>
      </c>
      <c r="E428" s="174" t="s">
        <v>1151</v>
      </c>
      <c r="F428" s="175" t="s">
        <v>1152</v>
      </c>
      <c r="G428" s="176" t="s">
        <v>155</v>
      </c>
      <c r="H428" s="177">
        <v>73.14</v>
      </c>
      <c r="I428" s="143"/>
      <c r="J428" s="144">
        <f>ROUND(I428*H428,2)</f>
        <v>0</v>
      </c>
      <c r="K428" s="145"/>
      <c r="L428" s="30"/>
      <c r="M428" s="146" t="s">
        <v>1</v>
      </c>
      <c r="N428" s="147" t="s">
        <v>40</v>
      </c>
      <c r="O428" s="55"/>
      <c r="P428" s="148">
        <f>O428*H428</f>
        <v>0</v>
      </c>
      <c r="Q428" s="148">
        <v>0</v>
      </c>
      <c r="R428" s="148">
        <f>Q428*H428</f>
        <v>0</v>
      </c>
      <c r="S428" s="148">
        <v>0</v>
      </c>
      <c r="T428" s="149">
        <f>S428*H428</f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50" t="s">
        <v>200</v>
      </c>
      <c r="AT428" s="150" t="s">
        <v>143</v>
      </c>
      <c r="AU428" s="150" t="s">
        <v>147</v>
      </c>
      <c r="AY428" s="14" t="s">
        <v>140</v>
      </c>
      <c r="BE428" s="151">
        <f>IF(N428="základná",J428,0)</f>
        <v>0</v>
      </c>
      <c r="BF428" s="151">
        <f>IF(N428="znížená",J428,0)</f>
        <v>0</v>
      </c>
      <c r="BG428" s="151">
        <f>IF(N428="zákl. prenesená",J428,0)</f>
        <v>0</v>
      </c>
      <c r="BH428" s="151">
        <f>IF(N428="zníž. prenesená",J428,0)</f>
        <v>0</v>
      </c>
      <c r="BI428" s="151">
        <f>IF(N428="nulová",J428,0)</f>
        <v>0</v>
      </c>
      <c r="BJ428" s="14" t="s">
        <v>147</v>
      </c>
      <c r="BK428" s="151">
        <f>ROUND(I428*H428,2)</f>
        <v>0</v>
      </c>
      <c r="BL428" s="14" t="s">
        <v>200</v>
      </c>
      <c r="BM428" s="150" t="s">
        <v>1933</v>
      </c>
    </row>
    <row r="429" spans="1:65" s="2" customFormat="1" ht="80.25" customHeight="1" x14ac:dyDescent="0.2">
      <c r="A429" s="29"/>
      <c r="B429" s="142"/>
      <c r="C429" s="173" t="s">
        <v>1136</v>
      </c>
      <c r="D429" s="173" t="s">
        <v>143</v>
      </c>
      <c r="E429" s="174" t="s">
        <v>1154</v>
      </c>
      <c r="F429" s="175" t="s">
        <v>1155</v>
      </c>
      <c r="G429" s="176" t="s">
        <v>155</v>
      </c>
      <c r="H429" s="177">
        <v>211.893</v>
      </c>
      <c r="I429" s="143"/>
      <c r="J429" s="144">
        <f>ROUND(I429*H429,2)</f>
        <v>0</v>
      </c>
      <c r="K429" s="145"/>
      <c r="L429" s="30"/>
      <c r="M429" s="146" t="s">
        <v>1</v>
      </c>
      <c r="N429" s="147" t="s">
        <v>40</v>
      </c>
      <c r="O429" s="55"/>
      <c r="P429" s="148">
        <f>O429*H429</f>
        <v>0</v>
      </c>
      <c r="Q429" s="148">
        <v>2.7999999999999998E-4</v>
      </c>
      <c r="R429" s="148">
        <f>Q429*H429</f>
        <v>5.9330039999999994E-2</v>
      </c>
      <c r="S429" s="148">
        <v>0</v>
      </c>
      <c r="T429" s="149">
        <f>S429*H429</f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50" t="s">
        <v>200</v>
      </c>
      <c r="AT429" s="150" t="s">
        <v>143</v>
      </c>
      <c r="AU429" s="150" t="s">
        <v>147</v>
      </c>
      <c r="AY429" s="14" t="s">
        <v>140</v>
      </c>
      <c r="BE429" s="151">
        <f>IF(N429="základná",J429,0)</f>
        <v>0</v>
      </c>
      <c r="BF429" s="151">
        <f>IF(N429="znížená",J429,0)</f>
        <v>0</v>
      </c>
      <c r="BG429" s="151">
        <f>IF(N429="zákl. prenesená",J429,0)</f>
        <v>0</v>
      </c>
      <c r="BH429" s="151">
        <f>IF(N429="zníž. prenesená",J429,0)</f>
        <v>0</v>
      </c>
      <c r="BI429" s="151">
        <f>IF(N429="nulová",J429,0)</f>
        <v>0</v>
      </c>
      <c r="BJ429" s="14" t="s">
        <v>147</v>
      </c>
      <c r="BK429" s="151">
        <f>ROUND(I429*H429,2)</f>
        <v>0</v>
      </c>
      <c r="BL429" s="14" t="s">
        <v>200</v>
      </c>
      <c r="BM429" s="150" t="s">
        <v>1156</v>
      </c>
    </row>
    <row r="430" spans="1:65" s="2" customFormat="1" ht="24.2" customHeight="1" x14ac:dyDescent="0.2">
      <c r="A430" s="29"/>
      <c r="B430" s="142"/>
      <c r="C430" s="173" t="s">
        <v>1142</v>
      </c>
      <c r="D430" s="173" t="s">
        <v>143</v>
      </c>
      <c r="E430" s="174" t="s">
        <v>1158</v>
      </c>
      <c r="F430" s="175" t="s">
        <v>1159</v>
      </c>
      <c r="G430" s="176" t="s">
        <v>163</v>
      </c>
      <c r="H430" s="177">
        <v>167.34100000000001</v>
      </c>
      <c r="I430" s="143"/>
      <c r="J430" s="144">
        <f>ROUND(I430*H430,2)</f>
        <v>0</v>
      </c>
      <c r="K430" s="145"/>
      <c r="L430" s="30"/>
      <c r="M430" s="146" t="s">
        <v>1</v>
      </c>
      <c r="N430" s="147" t="s">
        <v>40</v>
      </c>
      <c r="O430" s="55"/>
      <c r="P430" s="148">
        <f>O430*H430</f>
        <v>0</v>
      </c>
      <c r="Q430" s="148">
        <v>9.0000000000000006E-5</v>
      </c>
      <c r="R430" s="148">
        <f>Q430*H430</f>
        <v>1.5060690000000002E-2</v>
      </c>
      <c r="S430" s="148">
        <v>0</v>
      </c>
      <c r="T430" s="149">
        <f>S430*H430</f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50" t="s">
        <v>200</v>
      </c>
      <c r="AT430" s="150" t="s">
        <v>143</v>
      </c>
      <c r="AU430" s="150" t="s">
        <v>147</v>
      </c>
      <c r="AY430" s="14" t="s">
        <v>140</v>
      </c>
      <c r="BE430" s="151">
        <f>IF(N430="základná",J430,0)</f>
        <v>0</v>
      </c>
      <c r="BF430" s="151">
        <f>IF(N430="znížená",J430,0)</f>
        <v>0</v>
      </c>
      <c r="BG430" s="151">
        <f>IF(N430="zákl. prenesená",J430,0)</f>
        <v>0</v>
      </c>
      <c r="BH430" s="151">
        <f>IF(N430="zníž. prenesená",J430,0)</f>
        <v>0</v>
      </c>
      <c r="BI430" s="151">
        <f>IF(N430="nulová",J430,0)</f>
        <v>0</v>
      </c>
      <c r="BJ430" s="14" t="s">
        <v>147</v>
      </c>
      <c r="BK430" s="151">
        <f>ROUND(I430*H430,2)</f>
        <v>0</v>
      </c>
      <c r="BL430" s="14" t="s">
        <v>200</v>
      </c>
      <c r="BM430" s="150" t="s">
        <v>1160</v>
      </c>
    </row>
    <row r="431" spans="1:65" s="12" customFormat="1" ht="25.9" customHeight="1" x14ac:dyDescent="0.2">
      <c r="B431" s="130"/>
      <c r="C431" s="183"/>
      <c r="D431" s="184" t="s">
        <v>73</v>
      </c>
      <c r="E431" s="186" t="s">
        <v>268</v>
      </c>
      <c r="F431" s="186" t="s">
        <v>1161</v>
      </c>
      <c r="G431" s="183"/>
      <c r="H431" s="183"/>
      <c r="I431" s="133"/>
      <c r="J431" s="118">
        <f>BK431</f>
        <v>0</v>
      </c>
      <c r="L431" s="130"/>
      <c r="M431" s="134"/>
      <c r="N431" s="135"/>
      <c r="O431" s="135"/>
      <c r="P431" s="136">
        <f>P432</f>
        <v>0</v>
      </c>
      <c r="Q431" s="135"/>
      <c r="R431" s="136">
        <f>R432</f>
        <v>0.13581000000000001</v>
      </c>
      <c r="S431" s="135"/>
      <c r="T431" s="137">
        <f>T432</f>
        <v>2E-3</v>
      </c>
      <c r="AR431" s="131" t="s">
        <v>141</v>
      </c>
      <c r="AT431" s="138" t="s">
        <v>73</v>
      </c>
      <c r="AU431" s="138" t="s">
        <v>74</v>
      </c>
      <c r="AY431" s="131" t="s">
        <v>140</v>
      </c>
      <c r="BK431" s="139">
        <f>BK432</f>
        <v>0</v>
      </c>
    </row>
    <row r="432" spans="1:65" s="12" customFormat="1" ht="22.9" customHeight="1" x14ac:dyDescent="0.2">
      <c r="B432" s="130"/>
      <c r="C432" s="183"/>
      <c r="D432" s="184" t="s">
        <v>73</v>
      </c>
      <c r="E432" s="185" t="s">
        <v>1162</v>
      </c>
      <c r="F432" s="185" t="s">
        <v>1163</v>
      </c>
      <c r="G432" s="183"/>
      <c r="H432" s="183"/>
      <c r="I432" s="133"/>
      <c r="J432" s="141">
        <f>BK432</f>
        <v>0</v>
      </c>
      <c r="L432" s="130"/>
      <c r="M432" s="134"/>
      <c r="N432" s="135"/>
      <c r="O432" s="135"/>
      <c r="P432" s="136">
        <f>SUM(P433:P470)</f>
        <v>0</v>
      </c>
      <c r="Q432" s="135"/>
      <c r="R432" s="136">
        <f>SUM(R433:R470)</f>
        <v>0.13581000000000001</v>
      </c>
      <c r="S432" s="135"/>
      <c r="T432" s="137">
        <f>SUM(T433:T470)</f>
        <v>2E-3</v>
      </c>
      <c r="AR432" s="131" t="s">
        <v>141</v>
      </c>
      <c r="AT432" s="138" t="s">
        <v>73</v>
      </c>
      <c r="AU432" s="138" t="s">
        <v>80</v>
      </c>
      <c r="AY432" s="131" t="s">
        <v>140</v>
      </c>
      <c r="BK432" s="139">
        <f>SUM(BK433:BK470)</f>
        <v>0</v>
      </c>
    </row>
    <row r="433" spans="1:65" s="2" customFormat="1" ht="24.2" customHeight="1" x14ac:dyDescent="0.2">
      <c r="A433" s="29"/>
      <c r="B433" s="142"/>
      <c r="C433" s="173" t="s">
        <v>1146</v>
      </c>
      <c r="D433" s="173" t="s">
        <v>143</v>
      </c>
      <c r="E433" s="174" t="s">
        <v>1165</v>
      </c>
      <c r="F433" s="175" t="s">
        <v>1166</v>
      </c>
      <c r="G433" s="176" t="s">
        <v>145</v>
      </c>
      <c r="H433" s="177">
        <v>23</v>
      </c>
      <c r="I433" s="143"/>
      <c r="J433" s="144">
        <f t="shared" ref="J433:J470" si="171">ROUND(I433*H433,2)</f>
        <v>0</v>
      </c>
      <c r="K433" s="145"/>
      <c r="L433" s="30"/>
      <c r="M433" s="146" t="s">
        <v>1</v>
      </c>
      <c r="N433" s="147" t="s">
        <v>40</v>
      </c>
      <c r="O433" s="55"/>
      <c r="P433" s="148">
        <f t="shared" ref="P433:P470" si="172">O433*H433</f>
        <v>0</v>
      </c>
      <c r="Q433" s="148">
        <v>0</v>
      </c>
      <c r="R433" s="148">
        <f t="shared" ref="R433:R470" si="173">Q433*H433</f>
        <v>0</v>
      </c>
      <c r="S433" s="148">
        <v>0</v>
      </c>
      <c r="T433" s="149">
        <f t="shared" ref="T433:T470" si="174">S433*H433</f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50" t="s">
        <v>393</v>
      </c>
      <c r="AT433" s="150" t="s">
        <v>143</v>
      </c>
      <c r="AU433" s="150" t="s">
        <v>147</v>
      </c>
      <c r="AY433" s="14" t="s">
        <v>140</v>
      </c>
      <c r="BE433" s="151">
        <f t="shared" ref="BE433:BE470" si="175">IF(N433="základná",J433,0)</f>
        <v>0</v>
      </c>
      <c r="BF433" s="151">
        <f t="shared" ref="BF433:BF470" si="176">IF(N433="znížená",J433,0)</f>
        <v>0</v>
      </c>
      <c r="BG433" s="151">
        <f t="shared" ref="BG433:BG470" si="177">IF(N433="zákl. prenesená",J433,0)</f>
        <v>0</v>
      </c>
      <c r="BH433" s="151">
        <f t="shared" ref="BH433:BH470" si="178">IF(N433="zníž. prenesená",J433,0)</f>
        <v>0</v>
      </c>
      <c r="BI433" s="151">
        <f t="shared" ref="BI433:BI470" si="179">IF(N433="nulová",J433,0)</f>
        <v>0</v>
      </c>
      <c r="BJ433" s="14" t="s">
        <v>147</v>
      </c>
      <c r="BK433" s="151">
        <f t="shared" ref="BK433:BK470" si="180">ROUND(I433*H433,2)</f>
        <v>0</v>
      </c>
      <c r="BL433" s="14" t="s">
        <v>393</v>
      </c>
      <c r="BM433" s="150" t="s">
        <v>1167</v>
      </c>
    </row>
    <row r="434" spans="1:65" s="2" customFormat="1" ht="24" customHeight="1" x14ac:dyDescent="0.2">
      <c r="A434" s="29"/>
      <c r="B434" s="142"/>
      <c r="C434" s="178" t="s">
        <v>1150</v>
      </c>
      <c r="D434" s="178" t="s">
        <v>268</v>
      </c>
      <c r="E434" s="179" t="s">
        <v>1169</v>
      </c>
      <c r="F434" s="180" t="s">
        <v>1170</v>
      </c>
      <c r="G434" s="181" t="s">
        <v>145</v>
      </c>
      <c r="H434" s="182">
        <v>23</v>
      </c>
      <c r="I434" s="152"/>
      <c r="J434" s="153">
        <f t="shared" si="171"/>
        <v>0</v>
      </c>
      <c r="K434" s="154"/>
      <c r="L434" s="155"/>
      <c r="M434" s="156" t="s">
        <v>1</v>
      </c>
      <c r="N434" s="157" t="s">
        <v>40</v>
      </c>
      <c r="O434" s="55"/>
      <c r="P434" s="148">
        <f t="shared" si="172"/>
        <v>0</v>
      </c>
      <c r="Q434" s="148">
        <v>1.0000000000000001E-5</v>
      </c>
      <c r="R434" s="148">
        <f t="shared" si="173"/>
        <v>2.3000000000000001E-4</v>
      </c>
      <c r="S434" s="148">
        <v>0</v>
      </c>
      <c r="T434" s="149">
        <f t="shared" si="174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50" t="s">
        <v>633</v>
      </c>
      <c r="AT434" s="150" t="s">
        <v>268</v>
      </c>
      <c r="AU434" s="150" t="s">
        <v>147</v>
      </c>
      <c r="AY434" s="14" t="s">
        <v>140</v>
      </c>
      <c r="BE434" s="151">
        <f t="shared" si="175"/>
        <v>0</v>
      </c>
      <c r="BF434" s="151">
        <f t="shared" si="176"/>
        <v>0</v>
      </c>
      <c r="BG434" s="151">
        <f t="shared" si="177"/>
        <v>0</v>
      </c>
      <c r="BH434" s="151">
        <f t="shared" si="178"/>
        <v>0</v>
      </c>
      <c r="BI434" s="151">
        <f t="shared" si="179"/>
        <v>0</v>
      </c>
      <c r="BJ434" s="14" t="s">
        <v>147</v>
      </c>
      <c r="BK434" s="151">
        <f t="shared" si="180"/>
        <v>0</v>
      </c>
      <c r="BL434" s="14" t="s">
        <v>633</v>
      </c>
      <c r="BM434" s="150" t="s">
        <v>1171</v>
      </c>
    </row>
    <row r="435" spans="1:65" s="2" customFormat="1" ht="24.75" customHeight="1" x14ac:dyDescent="0.2">
      <c r="A435" s="29"/>
      <c r="B435" s="142"/>
      <c r="C435" s="178" t="s">
        <v>1153</v>
      </c>
      <c r="D435" s="178" t="s">
        <v>268</v>
      </c>
      <c r="E435" s="179" t="s">
        <v>1173</v>
      </c>
      <c r="F435" s="180" t="s">
        <v>1174</v>
      </c>
      <c r="G435" s="181" t="s">
        <v>145</v>
      </c>
      <c r="H435" s="182">
        <v>23</v>
      </c>
      <c r="I435" s="152"/>
      <c r="J435" s="153">
        <f t="shared" si="171"/>
        <v>0</v>
      </c>
      <c r="K435" s="154"/>
      <c r="L435" s="155"/>
      <c r="M435" s="156" t="s">
        <v>1</v>
      </c>
      <c r="N435" s="157" t="s">
        <v>40</v>
      </c>
      <c r="O435" s="55"/>
      <c r="P435" s="148">
        <f t="shared" si="172"/>
        <v>0</v>
      </c>
      <c r="Q435" s="148">
        <v>4.0000000000000003E-5</v>
      </c>
      <c r="R435" s="148">
        <f t="shared" si="173"/>
        <v>9.2000000000000003E-4</v>
      </c>
      <c r="S435" s="148">
        <v>0</v>
      </c>
      <c r="T435" s="149">
        <f t="shared" si="174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50" t="s">
        <v>633</v>
      </c>
      <c r="AT435" s="150" t="s">
        <v>268</v>
      </c>
      <c r="AU435" s="150" t="s">
        <v>147</v>
      </c>
      <c r="AY435" s="14" t="s">
        <v>140</v>
      </c>
      <c r="BE435" s="151">
        <f t="shared" si="175"/>
        <v>0</v>
      </c>
      <c r="BF435" s="151">
        <f t="shared" si="176"/>
        <v>0</v>
      </c>
      <c r="BG435" s="151">
        <f t="shared" si="177"/>
        <v>0</v>
      </c>
      <c r="BH435" s="151">
        <f t="shared" si="178"/>
        <v>0</v>
      </c>
      <c r="BI435" s="151">
        <f t="shared" si="179"/>
        <v>0</v>
      </c>
      <c r="BJ435" s="14" t="s">
        <v>147</v>
      </c>
      <c r="BK435" s="151">
        <f t="shared" si="180"/>
        <v>0</v>
      </c>
      <c r="BL435" s="14" t="s">
        <v>633</v>
      </c>
      <c r="BM435" s="150" t="s">
        <v>1175</v>
      </c>
    </row>
    <row r="436" spans="1:65" s="2" customFormat="1" ht="24.2" customHeight="1" x14ac:dyDescent="0.2">
      <c r="A436" s="29"/>
      <c r="B436" s="142"/>
      <c r="C436" s="173" t="s">
        <v>1157</v>
      </c>
      <c r="D436" s="173" t="s">
        <v>143</v>
      </c>
      <c r="E436" s="174" t="s">
        <v>1177</v>
      </c>
      <c r="F436" s="175" t="s">
        <v>1178</v>
      </c>
      <c r="G436" s="176" t="s">
        <v>145</v>
      </c>
      <c r="H436" s="177">
        <v>15</v>
      </c>
      <c r="I436" s="143"/>
      <c r="J436" s="144">
        <f t="shared" si="171"/>
        <v>0</v>
      </c>
      <c r="K436" s="145"/>
      <c r="L436" s="30"/>
      <c r="M436" s="146" t="s">
        <v>1</v>
      </c>
      <c r="N436" s="147" t="s">
        <v>40</v>
      </c>
      <c r="O436" s="55"/>
      <c r="P436" s="148">
        <f t="shared" si="172"/>
        <v>0</v>
      </c>
      <c r="Q436" s="148">
        <v>0</v>
      </c>
      <c r="R436" s="148">
        <f t="shared" si="173"/>
        <v>0</v>
      </c>
      <c r="S436" s="148">
        <v>0</v>
      </c>
      <c r="T436" s="149">
        <f t="shared" si="174"/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50" t="s">
        <v>393</v>
      </c>
      <c r="AT436" s="150" t="s">
        <v>143</v>
      </c>
      <c r="AU436" s="150" t="s">
        <v>147</v>
      </c>
      <c r="AY436" s="14" t="s">
        <v>140</v>
      </c>
      <c r="BE436" s="151">
        <f t="shared" si="175"/>
        <v>0</v>
      </c>
      <c r="BF436" s="151">
        <f t="shared" si="176"/>
        <v>0</v>
      </c>
      <c r="BG436" s="151">
        <f t="shared" si="177"/>
        <v>0</v>
      </c>
      <c r="BH436" s="151">
        <f t="shared" si="178"/>
        <v>0</v>
      </c>
      <c r="BI436" s="151">
        <f t="shared" si="179"/>
        <v>0</v>
      </c>
      <c r="BJ436" s="14" t="s">
        <v>147</v>
      </c>
      <c r="BK436" s="151">
        <f t="shared" si="180"/>
        <v>0</v>
      </c>
      <c r="BL436" s="14" t="s">
        <v>393</v>
      </c>
      <c r="BM436" s="150" t="s">
        <v>1179</v>
      </c>
    </row>
    <row r="437" spans="1:65" s="2" customFormat="1" ht="24.2" customHeight="1" x14ac:dyDescent="0.2">
      <c r="A437" s="29"/>
      <c r="B437" s="142"/>
      <c r="C437" s="178" t="s">
        <v>1164</v>
      </c>
      <c r="D437" s="178" t="s">
        <v>268</v>
      </c>
      <c r="E437" s="179" t="s">
        <v>1181</v>
      </c>
      <c r="F437" s="180" t="s">
        <v>1182</v>
      </c>
      <c r="G437" s="181" t="s">
        <v>145</v>
      </c>
      <c r="H437" s="182">
        <v>15</v>
      </c>
      <c r="I437" s="152"/>
      <c r="J437" s="153">
        <f t="shared" si="171"/>
        <v>0</v>
      </c>
      <c r="K437" s="154"/>
      <c r="L437" s="155"/>
      <c r="M437" s="156" t="s">
        <v>1</v>
      </c>
      <c r="N437" s="157" t="s">
        <v>40</v>
      </c>
      <c r="O437" s="55"/>
      <c r="P437" s="148">
        <f t="shared" si="172"/>
        <v>0</v>
      </c>
      <c r="Q437" s="148">
        <v>3.0000000000000001E-5</v>
      </c>
      <c r="R437" s="148">
        <f t="shared" si="173"/>
        <v>4.4999999999999999E-4</v>
      </c>
      <c r="S437" s="148">
        <v>0</v>
      </c>
      <c r="T437" s="149">
        <f t="shared" si="174"/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50" t="s">
        <v>633</v>
      </c>
      <c r="AT437" s="150" t="s">
        <v>268</v>
      </c>
      <c r="AU437" s="150" t="s">
        <v>147</v>
      </c>
      <c r="AY437" s="14" t="s">
        <v>140</v>
      </c>
      <c r="BE437" s="151">
        <f t="shared" si="175"/>
        <v>0</v>
      </c>
      <c r="BF437" s="151">
        <f t="shared" si="176"/>
        <v>0</v>
      </c>
      <c r="BG437" s="151">
        <f t="shared" si="177"/>
        <v>0</v>
      </c>
      <c r="BH437" s="151">
        <f t="shared" si="178"/>
        <v>0</v>
      </c>
      <c r="BI437" s="151">
        <f t="shared" si="179"/>
        <v>0</v>
      </c>
      <c r="BJ437" s="14" t="s">
        <v>147</v>
      </c>
      <c r="BK437" s="151">
        <f t="shared" si="180"/>
        <v>0</v>
      </c>
      <c r="BL437" s="14" t="s">
        <v>633</v>
      </c>
      <c r="BM437" s="150" t="s">
        <v>1183</v>
      </c>
    </row>
    <row r="438" spans="1:65" s="2" customFormat="1" ht="24.2" customHeight="1" x14ac:dyDescent="0.2">
      <c r="A438" s="29"/>
      <c r="B438" s="142"/>
      <c r="C438" s="173" t="s">
        <v>1168</v>
      </c>
      <c r="D438" s="173" t="s">
        <v>143</v>
      </c>
      <c r="E438" s="174" t="s">
        <v>1185</v>
      </c>
      <c r="F438" s="175" t="s">
        <v>1186</v>
      </c>
      <c r="G438" s="176" t="s">
        <v>145</v>
      </c>
      <c r="H438" s="177">
        <v>123</v>
      </c>
      <c r="I438" s="143"/>
      <c r="J438" s="144">
        <f t="shared" si="171"/>
        <v>0</v>
      </c>
      <c r="K438" s="145"/>
      <c r="L438" s="30"/>
      <c r="M438" s="146" t="s">
        <v>1</v>
      </c>
      <c r="N438" s="147" t="s">
        <v>40</v>
      </c>
      <c r="O438" s="55"/>
      <c r="P438" s="148">
        <f t="shared" si="172"/>
        <v>0</v>
      </c>
      <c r="Q438" s="148">
        <v>0</v>
      </c>
      <c r="R438" s="148">
        <f t="shared" si="173"/>
        <v>0</v>
      </c>
      <c r="S438" s="148">
        <v>0</v>
      </c>
      <c r="T438" s="149">
        <f t="shared" si="174"/>
        <v>0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R438" s="150" t="s">
        <v>393</v>
      </c>
      <c r="AT438" s="150" t="s">
        <v>143</v>
      </c>
      <c r="AU438" s="150" t="s">
        <v>147</v>
      </c>
      <c r="AY438" s="14" t="s">
        <v>140</v>
      </c>
      <c r="BE438" s="151">
        <f t="shared" si="175"/>
        <v>0</v>
      </c>
      <c r="BF438" s="151">
        <f t="shared" si="176"/>
        <v>0</v>
      </c>
      <c r="BG438" s="151">
        <f t="shared" si="177"/>
        <v>0</v>
      </c>
      <c r="BH438" s="151">
        <f t="shared" si="178"/>
        <v>0</v>
      </c>
      <c r="BI438" s="151">
        <f t="shared" si="179"/>
        <v>0</v>
      </c>
      <c r="BJ438" s="14" t="s">
        <v>147</v>
      </c>
      <c r="BK438" s="151">
        <f t="shared" si="180"/>
        <v>0</v>
      </c>
      <c r="BL438" s="14" t="s">
        <v>393</v>
      </c>
      <c r="BM438" s="150" t="s">
        <v>1187</v>
      </c>
    </row>
    <row r="439" spans="1:65" s="2" customFormat="1" ht="24" customHeight="1" x14ac:dyDescent="0.2">
      <c r="A439" s="29"/>
      <c r="B439" s="142"/>
      <c r="C439" s="178" t="s">
        <v>1172</v>
      </c>
      <c r="D439" s="178" t="s">
        <v>268</v>
      </c>
      <c r="E439" s="179" t="s">
        <v>1189</v>
      </c>
      <c r="F439" s="180" t="s">
        <v>1190</v>
      </c>
      <c r="G439" s="181" t="s">
        <v>145</v>
      </c>
      <c r="H439" s="182">
        <v>123</v>
      </c>
      <c r="I439" s="152"/>
      <c r="J439" s="153">
        <f t="shared" si="171"/>
        <v>0</v>
      </c>
      <c r="K439" s="154"/>
      <c r="L439" s="155"/>
      <c r="M439" s="156" t="s">
        <v>1</v>
      </c>
      <c r="N439" s="157" t="s">
        <v>40</v>
      </c>
      <c r="O439" s="55"/>
      <c r="P439" s="148">
        <f t="shared" si="172"/>
        <v>0</v>
      </c>
      <c r="Q439" s="148">
        <v>3.0000000000000001E-5</v>
      </c>
      <c r="R439" s="148">
        <f t="shared" si="173"/>
        <v>3.6900000000000001E-3</v>
      </c>
      <c r="S439" s="148">
        <v>0</v>
      </c>
      <c r="T439" s="149">
        <f t="shared" si="174"/>
        <v>0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R439" s="150" t="s">
        <v>633</v>
      </c>
      <c r="AT439" s="150" t="s">
        <v>268</v>
      </c>
      <c r="AU439" s="150" t="s">
        <v>147</v>
      </c>
      <c r="AY439" s="14" t="s">
        <v>140</v>
      </c>
      <c r="BE439" s="151">
        <f t="shared" si="175"/>
        <v>0</v>
      </c>
      <c r="BF439" s="151">
        <f t="shared" si="176"/>
        <v>0</v>
      </c>
      <c r="BG439" s="151">
        <f t="shared" si="177"/>
        <v>0</v>
      </c>
      <c r="BH439" s="151">
        <f t="shared" si="178"/>
        <v>0</v>
      </c>
      <c r="BI439" s="151">
        <f t="shared" si="179"/>
        <v>0</v>
      </c>
      <c r="BJ439" s="14" t="s">
        <v>147</v>
      </c>
      <c r="BK439" s="151">
        <f t="shared" si="180"/>
        <v>0</v>
      </c>
      <c r="BL439" s="14" t="s">
        <v>633</v>
      </c>
      <c r="BM439" s="150" t="s">
        <v>1191</v>
      </c>
    </row>
    <row r="440" spans="1:65" s="2" customFormat="1" ht="24.2" customHeight="1" x14ac:dyDescent="0.2">
      <c r="A440" s="29"/>
      <c r="B440" s="142"/>
      <c r="C440" s="173" t="s">
        <v>1176</v>
      </c>
      <c r="D440" s="173" t="s">
        <v>143</v>
      </c>
      <c r="E440" s="174" t="s">
        <v>1193</v>
      </c>
      <c r="F440" s="175" t="s">
        <v>1194</v>
      </c>
      <c r="G440" s="176" t="s">
        <v>145</v>
      </c>
      <c r="H440" s="177">
        <v>42</v>
      </c>
      <c r="I440" s="143"/>
      <c r="J440" s="144">
        <f t="shared" si="171"/>
        <v>0</v>
      </c>
      <c r="K440" s="145"/>
      <c r="L440" s="30"/>
      <c r="M440" s="146" t="s">
        <v>1</v>
      </c>
      <c r="N440" s="147" t="s">
        <v>40</v>
      </c>
      <c r="O440" s="55"/>
      <c r="P440" s="148">
        <f t="shared" si="172"/>
        <v>0</v>
      </c>
      <c r="Q440" s="148">
        <v>0</v>
      </c>
      <c r="R440" s="148">
        <f t="shared" si="173"/>
        <v>0</v>
      </c>
      <c r="S440" s="148">
        <v>0</v>
      </c>
      <c r="T440" s="149">
        <f t="shared" si="174"/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50" t="s">
        <v>393</v>
      </c>
      <c r="AT440" s="150" t="s">
        <v>143</v>
      </c>
      <c r="AU440" s="150" t="s">
        <v>147</v>
      </c>
      <c r="AY440" s="14" t="s">
        <v>140</v>
      </c>
      <c r="BE440" s="151">
        <f t="shared" si="175"/>
        <v>0</v>
      </c>
      <c r="BF440" s="151">
        <f t="shared" si="176"/>
        <v>0</v>
      </c>
      <c r="BG440" s="151">
        <f t="shared" si="177"/>
        <v>0</v>
      </c>
      <c r="BH440" s="151">
        <f t="shared" si="178"/>
        <v>0</v>
      </c>
      <c r="BI440" s="151">
        <f t="shared" si="179"/>
        <v>0</v>
      </c>
      <c r="BJ440" s="14" t="s">
        <v>147</v>
      </c>
      <c r="BK440" s="151">
        <f t="shared" si="180"/>
        <v>0</v>
      </c>
      <c r="BL440" s="14" t="s">
        <v>393</v>
      </c>
      <c r="BM440" s="150" t="s">
        <v>1195</v>
      </c>
    </row>
    <row r="441" spans="1:65" s="2" customFormat="1" ht="24.75" customHeight="1" x14ac:dyDescent="0.2">
      <c r="A441" s="29"/>
      <c r="B441" s="142"/>
      <c r="C441" s="178" t="s">
        <v>1180</v>
      </c>
      <c r="D441" s="178" t="s">
        <v>268</v>
      </c>
      <c r="E441" s="179" t="s">
        <v>1197</v>
      </c>
      <c r="F441" s="180" t="s">
        <v>1198</v>
      </c>
      <c r="G441" s="181" t="s">
        <v>145</v>
      </c>
      <c r="H441" s="182">
        <v>42</v>
      </c>
      <c r="I441" s="152"/>
      <c r="J441" s="153">
        <f t="shared" si="171"/>
        <v>0</v>
      </c>
      <c r="K441" s="154"/>
      <c r="L441" s="155"/>
      <c r="M441" s="156" t="s">
        <v>1</v>
      </c>
      <c r="N441" s="157" t="s">
        <v>40</v>
      </c>
      <c r="O441" s="55"/>
      <c r="P441" s="148">
        <f t="shared" si="172"/>
        <v>0</v>
      </c>
      <c r="Q441" s="148">
        <v>3.0000000000000001E-5</v>
      </c>
      <c r="R441" s="148">
        <f t="shared" si="173"/>
        <v>1.2600000000000001E-3</v>
      </c>
      <c r="S441" s="148">
        <v>0</v>
      </c>
      <c r="T441" s="149">
        <f t="shared" si="174"/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50" t="s">
        <v>633</v>
      </c>
      <c r="AT441" s="150" t="s">
        <v>268</v>
      </c>
      <c r="AU441" s="150" t="s">
        <v>147</v>
      </c>
      <c r="AY441" s="14" t="s">
        <v>140</v>
      </c>
      <c r="BE441" s="151">
        <f t="shared" si="175"/>
        <v>0</v>
      </c>
      <c r="BF441" s="151">
        <f t="shared" si="176"/>
        <v>0</v>
      </c>
      <c r="BG441" s="151">
        <f t="shared" si="177"/>
        <v>0</v>
      </c>
      <c r="BH441" s="151">
        <f t="shared" si="178"/>
        <v>0</v>
      </c>
      <c r="BI441" s="151">
        <f t="shared" si="179"/>
        <v>0</v>
      </c>
      <c r="BJ441" s="14" t="s">
        <v>147</v>
      </c>
      <c r="BK441" s="151">
        <f t="shared" si="180"/>
        <v>0</v>
      </c>
      <c r="BL441" s="14" t="s">
        <v>633</v>
      </c>
      <c r="BM441" s="150" t="s">
        <v>1199</v>
      </c>
    </row>
    <row r="442" spans="1:65" s="2" customFormat="1" ht="24.2" customHeight="1" x14ac:dyDescent="0.2">
      <c r="A442" s="29"/>
      <c r="B442" s="142"/>
      <c r="C442" s="173" t="s">
        <v>1184</v>
      </c>
      <c r="D442" s="173" t="s">
        <v>143</v>
      </c>
      <c r="E442" s="174" t="s">
        <v>1201</v>
      </c>
      <c r="F442" s="175" t="s">
        <v>1202</v>
      </c>
      <c r="G442" s="176" t="s">
        <v>145</v>
      </c>
      <c r="H442" s="177">
        <v>165</v>
      </c>
      <c r="I442" s="143"/>
      <c r="J442" s="144">
        <f t="shared" si="171"/>
        <v>0</v>
      </c>
      <c r="K442" s="145"/>
      <c r="L442" s="30"/>
      <c r="M442" s="146" t="s">
        <v>1</v>
      </c>
      <c r="N442" s="147" t="s">
        <v>40</v>
      </c>
      <c r="O442" s="55"/>
      <c r="P442" s="148">
        <f t="shared" si="172"/>
        <v>0</v>
      </c>
      <c r="Q442" s="148">
        <v>0</v>
      </c>
      <c r="R442" s="148">
        <f t="shared" si="173"/>
        <v>0</v>
      </c>
      <c r="S442" s="148">
        <v>0</v>
      </c>
      <c r="T442" s="149">
        <f t="shared" si="174"/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50" t="s">
        <v>393</v>
      </c>
      <c r="AT442" s="150" t="s">
        <v>143</v>
      </c>
      <c r="AU442" s="150" t="s">
        <v>147</v>
      </c>
      <c r="AY442" s="14" t="s">
        <v>140</v>
      </c>
      <c r="BE442" s="151">
        <f t="shared" si="175"/>
        <v>0</v>
      </c>
      <c r="BF442" s="151">
        <f t="shared" si="176"/>
        <v>0</v>
      </c>
      <c r="BG442" s="151">
        <f t="shared" si="177"/>
        <v>0</v>
      </c>
      <c r="BH442" s="151">
        <f t="shared" si="178"/>
        <v>0</v>
      </c>
      <c r="BI442" s="151">
        <f t="shared" si="179"/>
        <v>0</v>
      </c>
      <c r="BJ442" s="14" t="s">
        <v>147</v>
      </c>
      <c r="BK442" s="151">
        <f t="shared" si="180"/>
        <v>0</v>
      </c>
      <c r="BL442" s="14" t="s">
        <v>393</v>
      </c>
      <c r="BM442" s="150" t="s">
        <v>1203</v>
      </c>
    </row>
    <row r="443" spans="1:65" s="2" customFormat="1" ht="24.2" customHeight="1" x14ac:dyDescent="0.2">
      <c r="A443" s="29"/>
      <c r="B443" s="142"/>
      <c r="C443" s="173" t="s">
        <v>1188</v>
      </c>
      <c r="D443" s="173" t="s">
        <v>143</v>
      </c>
      <c r="E443" s="174" t="s">
        <v>1205</v>
      </c>
      <c r="F443" s="175" t="s">
        <v>1206</v>
      </c>
      <c r="G443" s="176" t="s">
        <v>145</v>
      </c>
      <c r="H443" s="177">
        <v>15</v>
      </c>
      <c r="I443" s="143"/>
      <c r="J443" s="144">
        <f t="shared" si="171"/>
        <v>0</v>
      </c>
      <c r="K443" s="145"/>
      <c r="L443" s="30"/>
      <c r="M443" s="146" t="s">
        <v>1</v>
      </c>
      <c r="N443" s="147" t="s">
        <v>40</v>
      </c>
      <c r="O443" s="55"/>
      <c r="P443" s="148">
        <f t="shared" si="172"/>
        <v>0</v>
      </c>
      <c r="Q443" s="148">
        <v>0</v>
      </c>
      <c r="R443" s="148">
        <f t="shared" si="173"/>
        <v>0</v>
      </c>
      <c r="S443" s="148">
        <v>0</v>
      </c>
      <c r="T443" s="149">
        <f t="shared" si="174"/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50" t="s">
        <v>393</v>
      </c>
      <c r="AT443" s="150" t="s">
        <v>143</v>
      </c>
      <c r="AU443" s="150" t="s">
        <v>147</v>
      </c>
      <c r="AY443" s="14" t="s">
        <v>140</v>
      </c>
      <c r="BE443" s="151">
        <f t="shared" si="175"/>
        <v>0</v>
      </c>
      <c r="BF443" s="151">
        <f t="shared" si="176"/>
        <v>0</v>
      </c>
      <c r="BG443" s="151">
        <f t="shared" si="177"/>
        <v>0</v>
      </c>
      <c r="BH443" s="151">
        <f t="shared" si="178"/>
        <v>0</v>
      </c>
      <c r="BI443" s="151">
        <f t="shared" si="179"/>
        <v>0</v>
      </c>
      <c r="BJ443" s="14" t="s">
        <v>147</v>
      </c>
      <c r="BK443" s="151">
        <f t="shared" si="180"/>
        <v>0</v>
      </c>
      <c r="BL443" s="14" t="s">
        <v>393</v>
      </c>
      <c r="BM443" s="150" t="s">
        <v>1207</v>
      </c>
    </row>
    <row r="444" spans="1:65" s="2" customFormat="1" ht="24.2" customHeight="1" x14ac:dyDescent="0.2">
      <c r="A444" s="29"/>
      <c r="B444" s="142"/>
      <c r="C444" s="178" t="s">
        <v>1192</v>
      </c>
      <c r="D444" s="178" t="s">
        <v>268</v>
      </c>
      <c r="E444" s="179" t="s">
        <v>1209</v>
      </c>
      <c r="F444" s="180" t="s">
        <v>1210</v>
      </c>
      <c r="G444" s="181" t="s">
        <v>145</v>
      </c>
      <c r="H444" s="182">
        <v>15</v>
      </c>
      <c r="I444" s="152"/>
      <c r="J444" s="153">
        <f t="shared" si="171"/>
        <v>0</v>
      </c>
      <c r="K444" s="154"/>
      <c r="L444" s="155"/>
      <c r="M444" s="156" t="s">
        <v>1</v>
      </c>
      <c r="N444" s="157" t="s">
        <v>40</v>
      </c>
      <c r="O444" s="55"/>
      <c r="P444" s="148">
        <f t="shared" si="172"/>
        <v>0</v>
      </c>
      <c r="Q444" s="148">
        <v>1E-4</v>
      </c>
      <c r="R444" s="148">
        <f t="shared" si="173"/>
        <v>1.5E-3</v>
      </c>
      <c r="S444" s="148">
        <v>0</v>
      </c>
      <c r="T444" s="149">
        <f t="shared" si="174"/>
        <v>0</v>
      </c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R444" s="150" t="s">
        <v>633</v>
      </c>
      <c r="AT444" s="150" t="s">
        <v>268</v>
      </c>
      <c r="AU444" s="150" t="s">
        <v>147</v>
      </c>
      <c r="AY444" s="14" t="s">
        <v>140</v>
      </c>
      <c r="BE444" s="151">
        <f t="shared" si="175"/>
        <v>0</v>
      </c>
      <c r="BF444" s="151">
        <f t="shared" si="176"/>
        <v>0</v>
      </c>
      <c r="BG444" s="151">
        <f t="shared" si="177"/>
        <v>0</v>
      </c>
      <c r="BH444" s="151">
        <f t="shared" si="178"/>
        <v>0</v>
      </c>
      <c r="BI444" s="151">
        <f t="shared" si="179"/>
        <v>0</v>
      </c>
      <c r="BJ444" s="14" t="s">
        <v>147</v>
      </c>
      <c r="BK444" s="151">
        <f t="shared" si="180"/>
        <v>0</v>
      </c>
      <c r="BL444" s="14" t="s">
        <v>633</v>
      </c>
      <c r="BM444" s="150" t="s">
        <v>1211</v>
      </c>
    </row>
    <row r="445" spans="1:65" s="2" customFormat="1" ht="24.2" customHeight="1" x14ac:dyDescent="0.2">
      <c r="A445" s="29"/>
      <c r="B445" s="142"/>
      <c r="C445" s="173" t="s">
        <v>1196</v>
      </c>
      <c r="D445" s="173" t="s">
        <v>143</v>
      </c>
      <c r="E445" s="174" t="s">
        <v>1213</v>
      </c>
      <c r="F445" s="175" t="s">
        <v>1214</v>
      </c>
      <c r="G445" s="176" t="s">
        <v>145</v>
      </c>
      <c r="H445" s="177">
        <v>8</v>
      </c>
      <c r="I445" s="143"/>
      <c r="J445" s="144">
        <f t="shared" si="171"/>
        <v>0</v>
      </c>
      <c r="K445" s="145"/>
      <c r="L445" s="30"/>
      <c r="M445" s="146" t="s">
        <v>1</v>
      </c>
      <c r="N445" s="147" t="s">
        <v>40</v>
      </c>
      <c r="O445" s="55"/>
      <c r="P445" s="148">
        <f t="shared" si="172"/>
        <v>0</v>
      </c>
      <c r="Q445" s="148">
        <v>0</v>
      </c>
      <c r="R445" s="148">
        <f t="shared" si="173"/>
        <v>0</v>
      </c>
      <c r="S445" s="148">
        <v>0</v>
      </c>
      <c r="T445" s="149">
        <f t="shared" si="174"/>
        <v>0</v>
      </c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R445" s="150" t="s">
        <v>393</v>
      </c>
      <c r="AT445" s="150" t="s">
        <v>143</v>
      </c>
      <c r="AU445" s="150" t="s">
        <v>147</v>
      </c>
      <c r="AY445" s="14" t="s">
        <v>140</v>
      </c>
      <c r="BE445" s="151">
        <f t="shared" si="175"/>
        <v>0</v>
      </c>
      <c r="BF445" s="151">
        <f t="shared" si="176"/>
        <v>0</v>
      </c>
      <c r="BG445" s="151">
        <f t="shared" si="177"/>
        <v>0</v>
      </c>
      <c r="BH445" s="151">
        <f t="shared" si="178"/>
        <v>0</v>
      </c>
      <c r="BI445" s="151">
        <f t="shared" si="179"/>
        <v>0</v>
      </c>
      <c r="BJ445" s="14" t="s">
        <v>147</v>
      </c>
      <c r="BK445" s="151">
        <f t="shared" si="180"/>
        <v>0</v>
      </c>
      <c r="BL445" s="14" t="s">
        <v>393</v>
      </c>
      <c r="BM445" s="150" t="s">
        <v>1215</v>
      </c>
    </row>
    <row r="446" spans="1:65" s="2" customFormat="1" ht="83.25" customHeight="1" x14ac:dyDescent="0.2">
      <c r="A446" s="29"/>
      <c r="B446" s="142"/>
      <c r="C446" s="178" t="s">
        <v>1200</v>
      </c>
      <c r="D446" s="178" t="s">
        <v>268</v>
      </c>
      <c r="E446" s="179" t="s">
        <v>1217</v>
      </c>
      <c r="F446" s="180" t="s">
        <v>2115</v>
      </c>
      <c r="G446" s="181" t="s">
        <v>145</v>
      </c>
      <c r="H446" s="182">
        <v>8</v>
      </c>
      <c r="I446" s="152"/>
      <c r="J446" s="153">
        <f t="shared" si="171"/>
        <v>0</v>
      </c>
      <c r="K446" s="154"/>
      <c r="L446" s="155"/>
      <c r="M446" s="156" t="s">
        <v>1</v>
      </c>
      <c r="N446" s="157" t="s">
        <v>40</v>
      </c>
      <c r="O446" s="55"/>
      <c r="P446" s="148">
        <f t="shared" si="172"/>
        <v>0</v>
      </c>
      <c r="Q446" s="148">
        <v>6.9999999999999999E-4</v>
      </c>
      <c r="R446" s="148">
        <f t="shared" si="173"/>
        <v>5.5999999999999999E-3</v>
      </c>
      <c r="S446" s="148">
        <v>0</v>
      </c>
      <c r="T446" s="149">
        <f t="shared" si="174"/>
        <v>0</v>
      </c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R446" s="150" t="s">
        <v>633</v>
      </c>
      <c r="AT446" s="150" t="s">
        <v>268</v>
      </c>
      <c r="AU446" s="150" t="s">
        <v>147</v>
      </c>
      <c r="AY446" s="14" t="s">
        <v>140</v>
      </c>
      <c r="BE446" s="151">
        <f t="shared" si="175"/>
        <v>0</v>
      </c>
      <c r="BF446" s="151">
        <f t="shared" si="176"/>
        <v>0</v>
      </c>
      <c r="BG446" s="151">
        <f t="shared" si="177"/>
        <v>0</v>
      </c>
      <c r="BH446" s="151">
        <f t="shared" si="178"/>
        <v>0</v>
      </c>
      <c r="BI446" s="151">
        <f t="shared" si="179"/>
        <v>0</v>
      </c>
      <c r="BJ446" s="14" t="s">
        <v>147</v>
      </c>
      <c r="BK446" s="151">
        <f t="shared" si="180"/>
        <v>0</v>
      </c>
      <c r="BL446" s="14" t="s">
        <v>633</v>
      </c>
      <c r="BM446" s="150" t="s">
        <v>1218</v>
      </c>
    </row>
    <row r="447" spans="1:65" s="2" customFormat="1" ht="14.45" customHeight="1" x14ac:dyDescent="0.2">
      <c r="A447" s="29"/>
      <c r="B447" s="142"/>
      <c r="C447" s="173" t="s">
        <v>1204</v>
      </c>
      <c r="D447" s="173" t="s">
        <v>143</v>
      </c>
      <c r="E447" s="174" t="s">
        <v>1220</v>
      </c>
      <c r="F447" s="175" t="s">
        <v>1221</v>
      </c>
      <c r="G447" s="176" t="s">
        <v>145</v>
      </c>
      <c r="H447" s="177">
        <v>23</v>
      </c>
      <c r="I447" s="143"/>
      <c r="J447" s="144">
        <f t="shared" si="171"/>
        <v>0</v>
      </c>
      <c r="K447" s="145"/>
      <c r="L447" s="30"/>
      <c r="M447" s="146" t="s">
        <v>1</v>
      </c>
      <c r="N447" s="147" t="s">
        <v>40</v>
      </c>
      <c r="O447" s="55"/>
      <c r="P447" s="148">
        <f t="shared" si="172"/>
        <v>0</v>
      </c>
      <c r="Q447" s="148">
        <v>0</v>
      </c>
      <c r="R447" s="148">
        <f t="shared" si="173"/>
        <v>0</v>
      </c>
      <c r="S447" s="148">
        <v>0</v>
      </c>
      <c r="T447" s="149">
        <f t="shared" si="174"/>
        <v>0</v>
      </c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R447" s="150" t="s">
        <v>393</v>
      </c>
      <c r="AT447" s="150" t="s">
        <v>143</v>
      </c>
      <c r="AU447" s="150" t="s">
        <v>147</v>
      </c>
      <c r="AY447" s="14" t="s">
        <v>140</v>
      </c>
      <c r="BE447" s="151">
        <f t="shared" si="175"/>
        <v>0</v>
      </c>
      <c r="BF447" s="151">
        <f t="shared" si="176"/>
        <v>0</v>
      </c>
      <c r="BG447" s="151">
        <f t="shared" si="177"/>
        <v>0</v>
      </c>
      <c r="BH447" s="151">
        <f t="shared" si="178"/>
        <v>0</v>
      </c>
      <c r="BI447" s="151">
        <f t="shared" si="179"/>
        <v>0</v>
      </c>
      <c r="BJ447" s="14" t="s">
        <v>147</v>
      </c>
      <c r="BK447" s="151">
        <f t="shared" si="180"/>
        <v>0</v>
      </c>
      <c r="BL447" s="14" t="s">
        <v>393</v>
      </c>
      <c r="BM447" s="150" t="s">
        <v>1222</v>
      </c>
    </row>
    <row r="448" spans="1:65" s="2" customFormat="1" ht="93" customHeight="1" x14ac:dyDescent="0.2">
      <c r="A448" s="29"/>
      <c r="B448" s="142"/>
      <c r="C448" s="178" t="s">
        <v>1208</v>
      </c>
      <c r="D448" s="178" t="s">
        <v>268</v>
      </c>
      <c r="E448" s="179" t="s">
        <v>1224</v>
      </c>
      <c r="F448" s="180" t="s">
        <v>2116</v>
      </c>
      <c r="G448" s="181" t="s">
        <v>145</v>
      </c>
      <c r="H448" s="182">
        <v>8</v>
      </c>
      <c r="I448" s="152"/>
      <c r="J448" s="153">
        <f t="shared" si="171"/>
        <v>0</v>
      </c>
      <c r="K448" s="154"/>
      <c r="L448" s="155"/>
      <c r="M448" s="156" t="s">
        <v>1</v>
      </c>
      <c r="N448" s="157" t="s">
        <v>40</v>
      </c>
      <c r="O448" s="55"/>
      <c r="P448" s="148">
        <f t="shared" si="172"/>
        <v>0</v>
      </c>
      <c r="Q448" s="148">
        <v>1.47E-3</v>
      </c>
      <c r="R448" s="148">
        <f t="shared" si="173"/>
        <v>1.176E-2</v>
      </c>
      <c r="S448" s="148">
        <v>0</v>
      </c>
      <c r="T448" s="149">
        <f t="shared" si="174"/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50" t="s">
        <v>633</v>
      </c>
      <c r="AT448" s="150" t="s">
        <v>268</v>
      </c>
      <c r="AU448" s="150" t="s">
        <v>147</v>
      </c>
      <c r="AY448" s="14" t="s">
        <v>140</v>
      </c>
      <c r="BE448" s="151">
        <f t="shared" si="175"/>
        <v>0</v>
      </c>
      <c r="BF448" s="151">
        <f t="shared" si="176"/>
        <v>0</v>
      </c>
      <c r="BG448" s="151">
        <f t="shared" si="177"/>
        <v>0</v>
      </c>
      <c r="BH448" s="151">
        <f t="shared" si="178"/>
        <v>0</v>
      </c>
      <c r="BI448" s="151">
        <f t="shared" si="179"/>
        <v>0</v>
      </c>
      <c r="BJ448" s="14" t="s">
        <v>147</v>
      </c>
      <c r="BK448" s="151">
        <f t="shared" si="180"/>
        <v>0</v>
      </c>
      <c r="BL448" s="14" t="s">
        <v>633</v>
      </c>
      <c r="BM448" s="150" t="s">
        <v>1225</v>
      </c>
    </row>
    <row r="449" spans="1:65" s="2" customFormat="1" ht="73.5" customHeight="1" x14ac:dyDescent="0.2">
      <c r="A449" s="29"/>
      <c r="B449" s="142"/>
      <c r="C449" s="178" t="s">
        <v>1212</v>
      </c>
      <c r="D449" s="178" t="s">
        <v>268</v>
      </c>
      <c r="E449" s="179" t="s">
        <v>1227</v>
      </c>
      <c r="F449" s="180" t="s">
        <v>2117</v>
      </c>
      <c r="G449" s="181" t="s">
        <v>145</v>
      </c>
      <c r="H449" s="182">
        <v>15</v>
      </c>
      <c r="I449" s="152"/>
      <c r="J449" s="153">
        <f t="shared" si="171"/>
        <v>0</v>
      </c>
      <c r="K449" s="154"/>
      <c r="L449" s="155"/>
      <c r="M449" s="156" t="s">
        <v>1</v>
      </c>
      <c r="N449" s="157" t="s">
        <v>40</v>
      </c>
      <c r="O449" s="55"/>
      <c r="P449" s="148">
        <f t="shared" si="172"/>
        <v>0</v>
      </c>
      <c r="Q449" s="148">
        <v>1.47E-3</v>
      </c>
      <c r="R449" s="148">
        <f t="shared" si="173"/>
        <v>2.205E-2</v>
      </c>
      <c r="S449" s="148">
        <v>0</v>
      </c>
      <c r="T449" s="149">
        <f t="shared" si="174"/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50" t="s">
        <v>633</v>
      </c>
      <c r="AT449" s="150" t="s">
        <v>268</v>
      </c>
      <c r="AU449" s="150" t="s">
        <v>147</v>
      </c>
      <c r="AY449" s="14" t="s">
        <v>140</v>
      </c>
      <c r="BE449" s="151">
        <f t="shared" si="175"/>
        <v>0</v>
      </c>
      <c r="BF449" s="151">
        <f t="shared" si="176"/>
        <v>0</v>
      </c>
      <c r="BG449" s="151">
        <f t="shared" si="177"/>
        <v>0</v>
      </c>
      <c r="BH449" s="151">
        <f t="shared" si="178"/>
        <v>0</v>
      </c>
      <c r="BI449" s="151">
        <f t="shared" si="179"/>
        <v>0</v>
      </c>
      <c r="BJ449" s="14" t="s">
        <v>147</v>
      </c>
      <c r="BK449" s="151">
        <f t="shared" si="180"/>
        <v>0</v>
      </c>
      <c r="BL449" s="14" t="s">
        <v>633</v>
      </c>
      <c r="BM449" s="150" t="s">
        <v>1228</v>
      </c>
    </row>
    <row r="450" spans="1:65" s="2" customFormat="1" ht="24.2" customHeight="1" x14ac:dyDescent="0.2">
      <c r="A450" s="29"/>
      <c r="B450" s="142"/>
      <c r="C450" s="173" t="s">
        <v>1216</v>
      </c>
      <c r="D450" s="173" t="s">
        <v>143</v>
      </c>
      <c r="E450" s="174" t="s">
        <v>1230</v>
      </c>
      <c r="F450" s="175" t="s">
        <v>1231</v>
      </c>
      <c r="G450" s="176" t="s">
        <v>145</v>
      </c>
      <c r="H450" s="177">
        <v>16</v>
      </c>
      <c r="I450" s="143"/>
      <c r="J450" s="144">
        <f t="shared" si="171"/>
        <v>0</v>
      </c>
      <c r="K450" s="145"/>
      <c r="L450" s="30"/>
      <c r="M450" s="146" t="s">
        <v>1</v>
      </c>
      <c r="N450" s="147" t="s">
        <v>40</v>
      </c>
      <c r="O450" s="55"/>
      <c r="P450" s="148">
        <f t="shared" si="172"/>
        <v>0</v>
      </c>
      <c r="Q450" s="148">
        <v>0</v>
      </c>
      <c r="R450" s="148">
        <f t="shared" si="173"/>
        <v>0</v>
      </c>
      <c r="S450" s="148">
        <v>0</v>
      </c>
      <c r="T450" s="149">
        <f t="shared" si="174"/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R450" s="150" t="s">
        <v>393</v>
      </c>
      <c r="AT450" s="150" t="s">
        <v>143</v>
      </c>
      <c r="AU450" s="150" t="s">
        <v>147</v>
      </c>
      <c r="AY450" s="14" t="s">
        <v>140</v>
      </c>
      <c r="BE450" s="151">
        <f t="shared" si="175"/>
        <v>0</v>
      </c>
      <c r="BF450" s="151">
        <f t="shared" si="176"/>
        <v>0</v>
      </c>
      <c r="BG450" s="151">
        <f t="shared" si="177"/>
        <v>0</v>
      </c>
      <c r="BH450" s="151">
        <f t="shared" si="178"/>
        <v>0</v>
      </c>
      <c r="BI450" s="151">
        <f t="shared" si="179"/>
        <v>0</v>
      </c>
      <c r="BJ450" s="14" t="s">
        <v>147</v>
      </c>
      <c r="BK450" s="151">
        <f t="shared" si="180"/>
        <v>0</v>
      </c>
      <c r="BL450" s="14" t="s">
        <v>393</v>
      </c>
      <c r="BM450" s="150" t="s">
        <v>1232</v>
      </c>
    </row>
    <row r="451" spans="1:65" s="2" customFormat="1" ht="28.5" customHeight="1" x14ac:dyDescent="0.2">
      <c r="A451" s="29"/>
      <c r="B451" s="142"/>
      <c r="C451" s="173" t="s">
        <v>1219</v>
      </c>
      <c r="D451" s="173" t="s">
        <v>143</v>
      </c>
      <c r="E451" s="174" t="s">
        <v>1234</v>
      </c>
      <c r="F451" s="175" t="s">
        <v>1235</v>
      </c>
      <c r="G451" s="176" t="s">
        <v>163</v>
      </c>
      <c r="H451" s="177">
        <v>344</v>
      </c>
      <c r="I451" s="143"/>
      <c r="J451" s="144">
        <f t="shared" si="171"/>
        <v>0</v>
      </c>
      <c r="K451" s="145"/>
      <c r="L451" s="30"/>
      <c r="M451" s="146" t="s">
        <v>1</v>
      </c>
      <c r="N451" s="147" t="s">
        <v>40</v>
      </c>
      <c r="O451" s="55"/>
      <c r="P451" s="148">
        <f t="shared" si="172"/>
        <v>0</v>
      </c>
      <c r="Q451" s="148">
        <v>0</v>
      </c>
      <c r="R451" s="148">
        <f t="shared" si="173"/>
        <v>0</v>
      </c>
      <c r="S451" s="148">
        <v>0</v>
      </c>
      <c r="T451" s="149">
        <f t="shared" si="174"/>
        <v>0</v>
      </c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R451" s="150" t="s">
        <v>393</v>
      </c>
      <c r="AT451" s="150" t="s">
        <v>143</v>
      </c>
      <c r="AU451" s="150" t="s">
        <v>147</v>
      </c>
      <c r="AY451" s="14" t="s">
        <v>140</v>
      </c>
      <c r="BE451" s="151">
        <f t="shared" si="175"/>
        <v>0</v>
      </c>
      <c r="BF451" s="151">
        <f t="shared" si="176"/>
        <v>0</v>
      </c>
      <c r="BG451" s="151">
        <f t="shared" si="177"/>
        <v>0</v>
      </c>
      <c r="BH451" s="151">
        <f t="shared" si="178"/>
        <v>0</v>
      </c>
      <c r="BI451" s="151">
        <f t="shared" si="179"/>
        <v>0</v>
      </c>
      <c r="BJ451" s="14" t="s">
        <v>147</v>
      </c>
      <c r="BK451" s="151">
        <f t="shared" si="180"/>
        <v>0</v>
      </c>
      <c r="BL451" s="14" t="s">
        <v>393</v>
      </c>
      <c r="BM451" s="150" t="s">
        <v>1236</v>
      </c>
    </row>
    <row r="452" spans="1:65" s="2" customFormat="1" ht="14.45" customHeight="1" x14ac:dyDescent="0.2">
      <c r="A452" s="29"/>
      <c r="B452" s="142"/>
      <c r="C452" s="178" t="s">
        <v>1223</v>
      </c>
      <c r="D452" s="178" t="s">
        <v>268</v>
      </c>
      <c r="E452" s="179" t="s">
        <v>1238</v>
      </c>
      <c r="F452" s="180" t="s">
        <v>1239</v>
      </c>
      <c r="G452" s="181" t="s">
        <v>163</v>
      </c>
      <c r="H452" s="182">
        <v>168</v>
      </c>
      <c r="I452" s="152"/>
      <c r="J452" s="153">
        <f t="shared" si="171"/>
        <v>0</v>
      </c>
      <c r="K452" s="154"/>
      <c r="L452" s="155"/>
      <c r="M452" s="156" t="s">
        <v>1</v>
      </c>
      <c r="N452" s="157" t="s">
        <v>40</v>
      </c>
      <c r="O452" s="55"/>
      <c r="P452" s="148">
        <f t="shared" si="172"/>
        <v>0</v>
      </c>
      <c r="Q452" s="148">
        <v>1.3999999999999999E-4</v>
      </c>
      <c r="R452" s="148">
        <f t="shared" si="173"/>
        <v>2.3519999999999999E-2</v>
      </c>
      <c r="S452" s="148">
        <v>0</v>
      </c>
      <c r="T452" s="149">
        <f t="shared" si="174"/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50" t="s">
        <v>633</v>
      </c>
      <c r="AT452" s="150" t="s">
        <v>268</v>
      </c>
      <c r="AU452" s="150" t="s">
        <v>147</v>
      </c>
      <c r="AY452" s="14" t="s">
        <v>140</v>
      </c>
      <c r="BE452" s="151">
        <f t="shared" si="175"/>
        <v>0</v>
      </c>
      <c r="BF452" s="151">
        <f t="shared" si="176"/>
        <v>0</v>
      </c>
      <c r="BG452" s="151">
        <f t="shared" si="177"/>
        <v>0</v>
      </c>
      <c r="BH452" s="151">
        <f t="shared" si="178"/>
        <v>0</v>
      </c>
      <c r="BI452" s="151">
        <f t="shared" si="179"/>
        <v>0</v>
      </c>
      <c r="BJ452" s="14" t="s">
        <v>147</v>
      </c>
      <c r="BK452" s="151">
        <f t="shared" si="180"/>
        <v>0</v>
      </c>
      <c r="BL452" s="14" t="s">
        <v>633</v>
      </c>
      <c r="BM452" s="150" t="s">
        <v>1240</v>
      </c>
    </row>
    <row r="453" spans="1:65" s="2" customFormat="1" ht="14.45" customHeight="1" x14ac:dyDescent="0.2">
      <c r="A453" s="29"/>
      <c r="B453" s="142"/>
      <c r="C453" s="178" t="s">
        <v>1226</v>
      </c>
      <c r="D453" s="178" t="s">
        <v>268</v>
      </c>
      <c r="E453" s="179" t="s">
        <v>1242</v>
      </c>
      <c r="F453" s="180" t="s">
        <v>1243</v>
      </c>
      <c r="G453" s="181" t="s">
        <v>163</v>
      </c>
      <c r="H453" s="182">
        <v>176</v>
      </c>
      <c r="I453" s="152"/>
      <c r="J453" s="153">
        <f t="shared" si="171"/>
        <v>0</v>
      </c>
      <c r="K453" s="154"/>
      <c r="L453" s="155"/>
      <c r="M453" s="156" t="s">
        <v>1</v>
      </c>
      <c r="N453" s="157" t="s">
        <v>40</v>
      </c>
      <c r="O453" s="55"/>
      <c r="P453" s="148">
        <f t="shared" si="172"/>
        <v>0</v>
      </c>
      <c r="Q453" s="148">
        <v>1.3999999999999999E-4</v>
      </c>
      <c r="R453" s="148">
        <f t="shared" si="173"/>
        <v>2.4639999999999999E-2</v>
      </c>
      <c r="S453" s="148">
        <v>0</v>
      </c>
      <c r="T453" s="149">
        <f t="shared" si="174"/>
        <v>0</v>
      </c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R453" s="150" t="s">
        <v>633</v>
      </c>
      <c r="AT453" s="150" t="s">
        <v>268</v>
      </c>
      <c r="AU453" s="150" t="s">
        <v>147</v>
      </c>
      <c r="AY453" s="14" t="s">
        <v>140</v>
      </c>
      <c r="BE453" s="151">
        <f t="shared" si="175"/>
        <v>0</v>
      </c>
      <c r="BF453" s="151">
        <f t="shared" si="176"/>
        <v>0</v>
      </c>
      <c r="BG453" s="151">
        <f t="shared" si="177"/>
        <v>0</v>
      </c>
      <c r="BH453" s="151">
        <f t="shared" si="178"/>
        <v>0</v>
      </c>
      <c r="BI453" s="151">
        <f t="shared" si="179"/>
        <v>0</v>
      </c>
      <c r="BJ453" s="14" t="s">
        <v>147</v>
      </c>
      <c r="BK453" s="151">
        <f t="shared" si="180"/>
        <v>0</v>
      </c>
      <c r="BL453" s="14" t="s">
        <v>633</v>
      </c>
      <c r="BM453" s="150" t="s">
        <v>1244</v>
      </c>
    </row>
    <row r="454" spans="1:65" s="2" customFormat="1" ht="28.5" customHeight="1" x14ac:dyDescent="0.2">
      <c r="A454" s="29"/>
      <c r="B454" s="142"/>
      <c r="C454" s="173" t="s">
        <v>1229</v>
      </c>
      <c r="D454" s="173" t="s">
        <v>143</v>
      </c>
      <c r="E454" s="174" t="s">
        <v>1246</v>
      </c>
      <c r="F454" s="175" t="s">
        <v>1247</v>
      </c>
      <c r="G454" s="176" t="s">
        <v>163</v>
      </c>
      <c r="H454" s="177">
        <v>91</v>
      </c>
      <c r="I454" s="143"/>
      <c r="J454" s="144">
        <f t="shared" si="171"/>
        <v>0</v>
      </c>
      <c r="K454" s="145"/>
      <c r="L454" s="30"/>
      <c r="M454" s="146" t="s">
        <v>1</v>
      </c>
      <c r="N454" s="147" t="s">
        <v>40</v>
      </c>
      <c r="O454" s="55"/>
      <c r="P454" s="148">
        <f t="shared" si="172"/>
        <v>0</v>
      </c>
      <c r="Q454" s="148">
        <v>0</v>
      </c>
      <c r="R454" s="148">
        <f t="shared" si="173"/>
        <v>0</v>
      </c>
      <c r="S454" s="148">
        <v>0</v>
      </c>
      <c r="T454" s="149">
        <f t="shared" si="174"/>
        <v>0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50" t="s">
        <v>393</v>
      </c>
      <c r="AT454" s="150" t="s">
        <v>143</v>
      </c>
      <c r="AU454" s="150" t="s">
        <v>147</v>
      </c>
      <c r="AY454" s="14" t="s">
        <v>140</v>
      </c>
      <c r="BE454" s="151">
        <f t="shared" si="175"/>
        <v>0</v>
      </c>
      <c r="BF454" s="151">
        <f t="shared" si="176"/>
        <v>0</v>
      </c>
      <c r="BG454" s="151">
        <f t="shared" si="177"/>
        <v>0</v>
      </c>
      <c r="BH454" s="151">
        <f t="shared" si="178"/>
        <v>0</v>
      </c>
      <c r="BI454" s="151">
        <f t="shared" si="179"/>
        <v>0</v>
      </c>
      <c r="BJ454" s="14" t="s">
        <v>147</v>
      </c>
      <c r="BK454" s="151">
        <f t="shared" si="180"/>
        <v>0</v>
      </c>
      <c r="BL454" s="14" t="s">
        <v>393</v>
      </c>
      <c r="BM454" s="150" t="s">
        <v>1248</v>
      </c>
    </row>
    <row r="455" spans="1:65" s="2" customFormat="1" ht="14.45" customHeight="1" x14ac:dyDescent="0.2">
      <c r="A455" s="29"/>
      <c r="B455" s="142"/>
      <c r="C455" s="178" t="s">
        <v>1233</v>
      </c>
      <c r="D455" s="178" t="s">
        <v>268</v>
      </c>
      <c r="E455" s="179" t="s">
        <v>1250</v>
      </c>
      <c r="F455" s="180" t="s">
        <v>1251</v>
      </c>
      <c r="G455" s="181" t="s">
        <v>163</v>
      </c>
      <c r="H455" s="182">
        <v>91</v>
      </c>
      <c r="I455" s="152"/>
      <c r="J455" s="153">
        <f t="shared" si="171"/>
        <v>0</v>
      </c>
      <c r="K455" s="154"/>
      <c r="L455" s="155"/>
      <c r="M455" s="156" t="s">
        <v>1</v>
      </c>
      <c r="N455" s="157" t="s">
        <v>40</v>
      </c>
      <c r="O455" s="55"/>
      <c r="P455" s="148">
        <f t="shared" si="172"/>
        <v>0</v>
      </c>
      <c r="Q455" s="148">
        <v>2.5000000000000001E-4</v>
      </c>
      <c r="R455" s="148">
        <f t="shared" si="173"/>
        <v>2.2749999999999999E-2</v>
      </c>
      <c r="S455" s="148">
        <v>0</v>
      </c>
      <c r="T455" s="149">
        <f t="shared" si="174"/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150" t="s">
        <v>633</v>
      </c>
      <c r="AT455" s="150" t="s">
        <v>268</v>
      </c>
      <c r="AU455" s="150" t="s">
        <v>147</v>
      </c>
      <c r="AY455" s="14" t="s">
        <v>140</v>
      </c>
      <c r="BE455" s="151">
        <f t="shared" si="175"/>
        <v>0</v>
      </c>
      <c r="BF455" s="151">
        <f t="shared" si="176"/>
        <v>0</v>
      </c>
      <c r="BG455" s="151">
        <f t="shared" si="177"/>
        <v>0</v>
      </c>
      <c r="BH455" s="151">
        <f t="shared" si="178"/>
        <v>0</v>
      </c>
      <c r="BI455" s="151">
        <f t="shared" si="179"/>
        <v>0</v>
      </c>
      <c r="BJ455" s="14" t="s">
        <v>147</v>
      </c>
      <c r="BK455" s="151">
        <f t="shared" si="180"/>
        <v>0</v>
      </c>
      <c r="BL455" s="14" t="s">
        <v>633</v>
      </c>
      <c r="BM455" s="150" t="s">
        <v>1252</v>
      </c>
    </row>
    <row r="456" spans="1:65" s="2" customFormat="1" ht="27.75" customHeight="1" x14ac:dyDescent="0.2">
      <c r="A456" s="29"/>
      <c r="B456" s="142"/>
      <c r="C456" s="173" t="s">
        <v>1237</v>
      </c>
      <c r="D456" s="173" t="s">
        <v>143</v>
      </c>
      <c r="E456" s="174" t="s">
        <v>1254</v>
      </c>
      <c r="F456" s="175" t="s">
        <v>1255</v>
      </c>
      <c r="G456" s="176" t="s">
        <v>163</v>
      </c>
      <c r="H456" s="177">
        <v>109</v>
      </c>
      <c r="I456" s="143"/>
      <c r="J456" s="144">
        <f t="shared" si="171"/>
        <v>0</v>
      </c>
      <c r="K456" s="145"/>
      <c r="L456" s="30"/>
      <c r="M456" s="146" t="s">
        <v>1</v>
      </c>
      <c r="N456" s="147" t="s">
        <v>40</v>
      </c>
      <c r="O456" s="55"/>
      <c r="P456" s="148">
        <f t="shared" si="172"/>
        <v>0</v>
      </c>
      <c r="Q456" s="148">
        <v>0</v>
      </c>
      <c r="R456" s="148">
        <f t="shared" si="173"/>
        <v>0</v>
      </c>
      <c r="S456" s="148">
        <v>0</v>
      </c>
      <c r="T456" s="149">
        <f t="shared" si="174"/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50" t="s">
        <v>393</v>
      </c>
      <c r="AT456" s="150" t="s">
        <v>143</v>
      </c>
      <c r="AU456" s="150" t="s">
        <v>147</v>
      </c>
      <c r="AY456" s="14" t="s">
        <v>140</v>
      </c>
      <c r="BE456" s="151">
        <f t="shared" si="175"/>
        <v>0</v>
      </c>
      <c r="BF456" s="151">
        <f t="shared" si="176"/>
        <v>0</v>
      </c>
      <c r="BG456" s="151">
        <f t="shared" si="177"/>
        <v>0</v>
      </c>
      <c r="BH456" s="151">
        <f t="shared" si="178"/>
        <v>0</v>
      </c>
      <c r="BI456" s="151">
        <f t="shared" si="179"/>
        <v>0</v>
      </c>
      <c r="BJ456" s="14" t="s">
        <v>147</v>
      </c>
      <c r="BK456" s="151">
        <f t="shared" si="180"/>
        <v>0</v>
      </c>
      <c r="BL456" s="14" t="s">
        <v>393</v>
      </c>
      <c r="BM456" s="150" t="s">
        <v>1256</v>
      </c>
    </row>
    <row r="457" spans="1:65" s="2" customFormat="1" ht="14.45" customHeight="1" x14ac:dyDescent="0.2">
      <c r="A457" s="29"/>
      <c r="B457" s="142"/>
      <c r="C457" s="178" t="s">
        <v>1241</v>
      </c>
      <c r="D457" s="178" t="s">
        <v>268</v>
      </c>
      <c r="E457" s="179" t="s">
        <v>1258</v>
      </c>
      <c r="F457" s="180" t="s">
        <v>1259</v>
      </c>
      <c r="G457" s="181" t="s">
        <v>163</v>
      </c>
      <c r="H457" s="182">
        <v>109</v>
      </c>
      <c r="I457" s="152"/>
      <c r="J457" s="153">
        <f t="shared" si="171"/>
        <v>0</v>
      </c>
      <c r="K457" s="154"/>
      <c r="L457" s="155"/>
      <c r="M457" s="156" t="s">
        <v>1</v>
      </c>
      <c r="N457" s="157" t="s">
        <v>40</v>
      </c>
      <c r="O457" s="55"/>
      <c r="P457" s="148">
        <f t="shared" si="172"/>
        <v>0</v>
      </c>
      <c r="Q457" s="148">
        <v>1.6000000000000001E-4</v>
      </c>
      <c r="R457" s="148">
        <f t="shared" si="173"/>
        <v>1.7440000000000001E-2</v>
      </c>
      <c r="S457" s="148">
        <v>0</v>
      </c>
      <c r="T457" s="149">
        <f t="shared" si="174"/>
        <v>0</v>
      </c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R457" s="150" t="s">
        <v>633</v>
      </c>
      <c r="AT457" s="150" t="s">
        <v>268</v>
      </c>
      <c r="AU457" s="150" t="s">
        <v>147</v>
      </c>
      <c r="AY457" s="14" t="s">
        <v>140</v>
      </c>
      <c r="BE457" s="151">
        <f t="shared" si="175"/>
        <v>0</v>
      </c>
      <c r="BF457" s="151">
        <f t="shared" si="176"/>
        <v>0</v>
      </c>
      <c r="BG457" s="151">
        <f t="shared" si="177"/>
        <v>0</v>
      </c>
      <c r="BH457" s="151">
        <f t="shared" si="178"/>
        <v>0</v>
      </c>
      <c r="BI457" s="151">
        <f t="shared" si="179"/>
        <v>0</v>
      </c>
      <c r="BJ457" s="14" t="s">
        <v>147</v>
      </c>
      <c r="BK457" s="151">
        <f t="shared" si="180"/>
        <v>0</v>
      </c>
      <c r="BL457" s="14" t="s">
        <v>633</v>
      </c>
      <c r="BM457" s="150" t="s">
        <v>1260</v>
      </c>
    </row>
    <row r="458" spans="1:65" s="2" customFormat="1" ht="24.2" customHeight="1" x14ac:dyDescent="0.2">
      <c r="A458" s="29"/>
      <c r="B458" s="142"/>
      <c r="C458" s="173" t="s">
        <v>1245</v>
      </c>
      <c r="D458" s="173" t="s">
        <v>143</v>
      </c>
      <c r="E458" s="174" t="s">
        <v>1262</v>
      </c>
      <c r="F458" s="175" t="s">
        <v>1263</v>
      </c>
      <c r="G458" s="176" t="s">
        <v>145</v>
      </c>
      <c r="H458" s="177">
        <v>50</v>
      </c>
      <c r="I458" s="143"/>
      <c r="J458" s="144">
        <f t="shared" si="171"/>
        <v>0</v>
      </c>
      <c r="K458" s="145"/>
      <c r="L458" s="30"/>
      <c r="M458" s="146" t="s">
        <v>1</v>
      </c>
      <c r="N458" s="147" t="s">
        <v>40</v>
      </c>
      <c r="O458" s="55"/>
      <c r="P458" s="148">
        <f t="shared" si="172"/>
        <v>0</v>
      </c>
      <c r="Q458" s="148">
        <v>0</v>
      </c>
      <c r="R458" s="148">
        <f t="shared" si="173"/>
        <v>0</v>
      </c>
      <c r="S458" s="148">
        <v>0</v>
      </c>
      <c r="T458" s="149">
        <f t="shared" si="174"/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150" t="s">
        <v>146</v>
      </c>
      <c r="AT458" s="150" t="s">
        <v>143</v>
      </c>
      <c r="AU458" s="150" t="s">
        <v>147</v>
      </c>
      <c r="AY458" s="14" t="s">
        <v>140</v>
      </c>
      <c r="BE458" s="151">
        <f t="shared" si="175"/>
        <v>0</v>
      </c>
      <c r="BF458" s="151">
        <f t="shared" si="176"/>
        <v>0</v>
      </c>
      <c r="BG458" s="151">
        <f t="shared" si="177"/>
        <v>0</v>
      </c>
      <c r="BH458" s="151">
        <f t="shared" si="178"/>
        <v>0</v>
      </c>
      <c r="BI458" s="151">
        <f t="shared" si="179"/>
        <v>0</v>
      </c>
      <c r="BJ458" s="14" t="s">
        <v>147</v>
      </c>
      <c r="BK458" s="151">
        <f t="shared" si="180"/>
        <v>0</v>
      </c>
      <c r="BL458" s="14" t="s">
        <v>146</v>
      </c>
      <c r="BM458" s="150" t="s">
        <v>1264</v>
      </c>
    </row>
    <row r="459" spans="1:65" s="2" customFormat="1" ht="24.2" customHeight="1" x14ac:dyDescent="0.2">
      <c r="A459" s="29"/>
      <c r="B459" s="142"/>
      <c r="C459" s="173" t="s">
        <v>1249</v>
      </c>
      <c r="D459" s="173" t="s">
        <v>143</v>
      </c>
      <c r="E459" s="174" t="s">
        <v>1266</v>
      </c>
      <c r="F459" s="175" t="s">
        <v>1267</v>
      </c>
      <c r="G459" s="176" t="s">
        <v>145</v>
      </c>
      <c r="H459" s="177">
        <v>50</v>
      </c>
      <c r="I459" s="143"/>
      <c r="J459" s="144">
        <f t="shared" si="171"/>
        <v>0</v>
      </c>
      <c r="K459" s="145"/>
      <c r="L459" s="30"/>
      <c r="M459" s="146" t="s">
        <v>1</v>
      </c>
      <c r="N459" s="147" t="s">
        <v>40</v>
      </c>
      <c r="O459" s="55"/>
      <c r="P459" s="148">
        <f t="shared" si="172"/>
        <v>0</v>
      </c>
      <c r="Q459" s="148">
        <v>0</v>
      </c>
      <c r="R459" s="148">
        <f t="shared" si="173"/>
        <v>0</v>
      </c>
      <c r="S459" s="148">
        <v>0</v>
      </c>
      <c r="T459" s="149">
        <f t="shared" si="174"/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50" t="s">
        <v>146</v>
      </c>
      <c r="AT459" s="150" t="s">
        <v>143</v>
      </c>
      <c r="AU459" s="150" t="s">
        <v>147</v>
      </c>
      <c r="AY459" s="14" t="s">
        <v>140</v>
      </c>
      <c r="BE459" s="151">
        <f t="shared" si="175"/>
        <v>0</v>
      </c>
      <c r="BF459" s="151">
        <f t="shared" si="176"/>
        <v>0</v>
      </c>
      <c r="BG459" s="151">
        <f t="shared" si="177"/>
        <v>0</v>
      </c>
      <c r="BH459" s="151">
        <f t="shared" si="178"/>
        <v>0</v>
      </c>
      <c r="BI459" s="151">
        <f t="shared" si="179"/>
        <v>0</v>
      </c>
      <c r="BJ459" s="14" t="s">
        <v>147</v>
      </c>
      <c r="BK459" s="151">
        <f t="shared" si="180"/>
        <v>0</v>
      </c>
      <c r="BL459" s="14" t="s">
        <v>146</v>
      </c>
      <c r="BM459" s="150" t="s">
        <v>1268</v>
      </c>
    </row>
    <row r="460" spans="1:65" s="2" customFormat="1" ht="24.2" customHeight="1" x14ac:dyDescent="0.2">
      <c r="A460" s="29"/>
      <c r="B460" s="142"/>
      <c r="C460" s="173" t="s">
        <v>1253</v>
      </c>
      <c r="D460" s="173" t="s">
        <v>143</v>
      </c>
      <c r="E460" s="174" t="s">
        <v>1270</v>
      </c>
      <c r="F460" s="175" t="s">
        <v>1271</v>
      </c>
      <c r="G460" s="176" t="s">
        <v>145</v>
      </c>
      <c r="H460" s="177">
        <v>30</v>
      </c>
      <c r="I460" s="143"/>
      <c r="J460" s="144">
        <f t="shared" si="171"/>
        <v>0</v>
      </c>
      <c r="K460" s="145"/>
      <c r="L460" s="30"/>
      <c r="M460" s="146" t="s">
        <v>1</v>
      </c>
      <c r="N460" s="147" t="s">
        <v>40</v>
      </c>
      <c r="O460" s="55"/>
      <c r="P460" s="148">
        <f t="shared" si="172"/>
        <v>0</v>
      </c>
      <c r="Q460" s="148">
        <v>0</v>
      </c>
      <c r="R460" s="148">
        <f t="shared" si="173"/>
        <v>0</v>
      </c>
      <c r="S460" s="148">
        <v>0</v>
      </c>
      <c r="T460" s="149">
        <f t="shared" si="174"/>
        <v>0</v>
      </c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R460" s="150" t="s">
        <v>146</v>
      </c>
      <c r="AT460" s="150" t="s">
        <v>143</v>
      </c>
      <c r="AU460" s="150" t="s">
        <v>147</v>
      </c>
      <c r="AY460" s="14" t="s">
        <v>140</v>
      </c>
      <c r="BE460" s="151">
        <f t="shared" si="175"/>
        <v>0</v>
      </c>
      <c r="BF460" s="151">
        <f t="shared" si="176"/>
        <v>0</v>
      </c>
      <c r="BG460" s="151">
        <f t="shared" si="177"/>
        <v>0</v>
      </c>
      <c r="BH460" s="151">
        <f t="shared" si="178"/>
        <v>0</v>
      </c>
      <c r="BI460" s="151">
        <f t="shared" si="179"/>
        <v>0</v>
      </c>
      <c r="BJ460" s="14" t="s">
        <v>147</v>
      </c>
      <c r="BK460" s="151">
        <f t="shared" si="180"/>
        <v>0</v>
      </c>
      <c r="BL460" s="14" t="s">
        <v>146</v>
      </c>
      <c r="BM460" s="150" t="s">
        <v>1272</v>
      </c>
    </row>
    <row r="461" spans="1:65" s="2" customFormat="1" ht="37.9" customHeight="1" x14ac:dyDescent="0.2">
      <c r="A461" s="29"/>
      <c r="B461" s="142"/>
      <c r="C461" s="173" t="s">
        <v>1257</v>
      </c>
      <c r="D461" s="173" t="s">
        <v>143</v>
      </c>
      <c r="E461" s="174" t="s">
        <v>1934</v>
      </c>
      <c r="F461" s="175" t="s">
        <v>1935</v>
      </c>
      <c r="G461" s="176" t="s">
        <v>145</v>
      </c>
      <c r="H461" s="177">
        <v>7</v>
      </c>
      <c r="I461" s="143"/>
      <c r="J461" s="144">
        <f t="shared" si="171"/>
        <v>0</v>
      </c>
      <c r="K461" s="145"/>
      <c r="L461" s="30"/>
      <c r="M461" s="146" t="s">
        <v>1</v>
      </c>
      <c r="N461" s="147" t="s">
        <v>40</v>
      </c>
      <c r="O461" s="55"/>
      <c r="P461" s="148">
        <f t="shared" si="172"/>
        <v>0</v>
      </c>
      <c r="Q461" s="148">
        <v>0</v>
      </c>
      <c r="R461" s="148">
        <f t="shared" si="173"/>
        <v>0</v>
      </c>
      <c r="S461" s="148">
        <v>0</v>
      </c>
      <c r="T461" s="149">
        <f t="shared" si="174"/>
        <v>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R461" s="150" t="s">
        <v>146</v>
      </c>
      <c r="AT461" s="150" t="s">
        <v>143</v>
      </c>
      <c r="AU461" s="150" t="s">
        <v>147</v>
      </c>
      <c r="AY461" s="14" t="s">
        <v>140</v>
      </c>
      <c r="BE461" s="151">
        <f t="shared" si="175"/>
        <v>0</v>
      </c>
      <c r="BF461" s="151">
        <f t="shared" si="176"/>
        <v>0</v>
      </c>
      <c r="BG461" s="151">
        <f t="shared" si="177"/>
        <v>0</v>
      </c>
      <c r="BH461" s="151">
        <f t="shared" si="178"/>
        <v>0</v>
      </c>
      <c r="BI461" s="151">
        <f t="shared" si="179"/>
        <v>0</v>
      </c>
      <c r="BJ461" s="14" t="s">
        <v>147</v>
      </c>
      <c r="BK461" s="151">
        <f t="shared" si="180"/>
        <v>0</v>
      </c>
      <c r="BL461" s="14" t="s">
        <v>146</v>
      </c>
      <c r="BM461" s="150" t="s">
        <v>1936</v>
      </c>
    </row>
    <row r="462" spans="1:65" s="2" customFormat="1" ht="24.2" customHeight="1" x14ac:dyDescent="0.2">
      <c r="A462" s="29"/>
      <c r="B462" s="142"/>
      <c r="C462" s="173" t="s">
        <v>1261</v>
      </c>
      <c r="D462" s="173" t="s">
        <v>143</v>
      </c>
      <c r="E462" s="174" t="s">
        <v>1937</v>
      </c>
      <c r="F462" s="175" t="s">
        <v>1938</v>
      </c>
      <c r="G462" s="176" t="s">
        <v>145</v>
      </c>
      <c r="H462" s="177">
        <v>6</v>
      </c>
      <c r="I462" s="143"/>
      <c r="J462" s="144">
        <f t="shared" si="171"/>
        <v>0</v>
      </c>
      <c r="K462" s="145"/>
      <c r="L462" s="30"/>
      <c r="M462" s="146" t="s">
        <v>1</v>
      </c>
      <c r="N462" s="147" t="s">
        <v>40</v>
      </c>
      <c r="O462" s="55"/>
      <c r="P462" s="148">
        <f t="shared" si="172"/>
        <v>0</v>
      </c>
      <c r="Q462" s="148">
        <v>0</v>
      </c>
      <c r="R462" s="148">
        <f t="shared" si="173"/>
        <v>0</v>
      </c>
      <c r="S462" s="148">
        <v>0</v>
      </c>
      <c r="T462" s="149">
        <f t="shared" si="174"/>
        <v>0</v>
      </c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R462" s="150" t="s">
        <v>146</v>
      </c>
      <c r="AT462" s="150" t="s">
        <v>143</v>
      </c>
      <c r="AU462" s="150" t="s">
        <v>147</v>
      </c>
      <c r="AY462" s="14" t="s">
        <v>140</v>
      </c>
      <c r="BE462" s="151">
        <f t="shared" si="175"/>
        <v>0</v>
      </c>
      <c r="BF462" s="151">
        <f t="shared" si="176"/>
        <v>0</v>
      </c>
      <c r="BG462" s="151">
        <f t="shared" si="177"/>
        <v>0</v>
      </c>
      <c r="BH462" s="151">
        <f t="shared" si="178"/>
        <v>0</v>
      </c>
      <c r="BI462" s="151">
        <f t="shared" si="179"/>
        <v>0</v>
      </c>
      <c r="BJ462" s="14" t="s">
        <v>147</v>
      </c>
      <c r="BK462" s="151">
        <f t="shared" si="180"/>
        <v>0</v>
      </c>
      <c r="BL462" s="14" t="s">
        <v>146</v>
      </c>
      <c r="BM462" s="150" t="s">
        <v>1939</v>
      </c>
    </row>
    <row r="463" spans="1:65" s="2" customFormat="1" ht="14.45" customHeight="1" x14ac:dyDescent="0.2">
      <c r="A463" s="29"/>
      <c r="B463" s="142"/>
      <c r="C463" s="173" t="s">
        <v>1265</v>
      </c>
      <c r="D463" s="173" t="s">
        <v>143</v>
      </c>
      <c r="E463" s="174" t="s">
        <v>1864</v>
      </c>
      <c r="F463" s="175" t="s">
        <v>1865</v>
      </c>
      <c r="G463" s="176" t="s">
        <v>145</v>
      </c>
      <c r="H463" s="177">
        <v>1</v>
      </c>
      <c r="I463" s="143"/>
      <c r="J463" s="144">
        <f t="shared" si="171"/>
        <v>0</v>
      </c>
      <c r="K463" s="145"/>
      <c r="L463" s="30"/>
      <c r="M463" s="146" t="s">
        <v>1</v>
      </c>
      <c r="N463" s="147" t="s">
        <v>40</v>
      </c>
      <c r="O463" s="55"/>
      <c r="P463" s="148">
        <f t="shared" si="172"/>
        <v>0</v>
      </c>
      <c r="Q463" s="148">
        <v>0</v>
      </c>
      <c r="R463" s="148">
        <f t="shared" si="173"/>
        <v>0</v>
      </c>
      <c r="S463" s="148">
        <v>0</v>
      </c>
      <c r="T463" s="149">
        <f t="shared" si="174"/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150" t="s">
        <v>146</v>
      </c>
      <c r="AT463" s="150" t="s">
        <v>143</v>
      </c>
      <c r="AU463" s="150" t="s">
        <v>147</v>
      </c>
      <c r="AY463" s="14" t="s">
        <v>140</v>
      </c>
      <c r="BE463" s="151">
        <f t="shared" si="175"/>
        <v>0</v>
      </c>
      <c r="BF463" s="151">
        <f t="shared" si="176"/>
        <v>0</v>
      </c>
      <c r="BG463" s="151">
        <f t="shared" si="177"/>
        <v>0</v>
      </c>
      <c r="BH463" s="151">
        <f t="shared" si="178"/>
        <v>0</v>
      </c>
      <c r="BI463" s="151">
        <f t="shared" si="179"/>
        <v>0</v>
      </c>
      <c r="BJ463" s="14" t="s">
        <v>147</v>
      </c>
      <c r="BK463" s="151">
        <f t="shared" si="180"/>
        <v>0</v>
      </c>
      <c r="BL463" s="14" t="s">
        <v>146</v>
      </c>
      <c r="BM463" s="150" t="s">
        <v>1940</v>
      </c>
    </row>
    <row r="464" spans="1:65" s="2" customFormat="1" ht="14.45" customHeight="1" x14ac:dyDescent="0.2">
      <c r="A464" s="29"/>
      <c r="B464" s="142"/>
      <c r="C464" s="173" t="s">
        <v>1269</v>
      </c>
      <c r="D464" s="173" t="s">
        <v>143</v>
      </c>
      <c r="E464" s="174" t="s">
        <v>1277</v>
      </c>
      <c r="F464" s="175" t="s">
        <v>1278</v>
      </c>
      <c r="G464" s="176" t="s">
        <v>1036</v>
      </c>
      <c r="H464" s="177">
        <v>1</v>
      </c>
      <c r="I464" s="143"/>
      <c r="J464" s="144">
        <f t="shared" si="171"/>
        <v>0</v>
      </c>
      <c r="K464" s="145"/>
      <c r="L464" s="30"/>
      <c r="M464" s="146" t="s">
        <v>1</v>
      </c>
      <c r="N464" s="147" t="s">
        <v>40</v>
      </c>
      <c r="O464" s="55"/>
      <c r="P464" s="148">
        <f t="shared" si="172"/>
        <v>0</v>
      </c>
      <c r="Q464" s="148">
        <v>0</v>
      </c>
      <c r="R464" s="148">
        <f t="shared" si="173"/>
        <v>0</v>
      </c>
      <c r="S464" s="148">
        <v>0</v>
      </c>
      <c r="T464" s="149">
        <f t="shared" si="174"/>
        <v>0</v>
      </c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R464" s="150" t="s">
        <v>146</v>
      </c>
      <c r="AT464" s="150" t="s">
        <v>143</v>
      </c>
      <c r="AU464" s="150" t="s">
        <v>147</v>
      </c>
      <c r="AY464" s="14" t="s">
        <v>140</v>
      </c>
      <c r="BE464" s="151">
        <f t="shared" si="175"/>
        <v>0</v>
      </c>
      <c r="BF464" s="151">
        <f t="shared" si="176"/>
        <v>0</v>
      </c>
      <c r="BG464" s="151">
        <f t="shared" si="177"/>
        <v>0</v>
      </c>
      <c r="BH464" s="151">
        <f t="shared" si="178"/>
        <v>0</v>
      </c>
      <c r="BI464" s="151">
        <f t="shared" si="179"/>
        <v>0</v>
      </c>
      <c r="BJ464" s="14" t="s">
        <v>147</v>
      </c>
      <c r="BK464" s="151">
        <f t="shared" si="180"/>
        <v>0</v>
      </c>
      <c r="BL464" s="14" t="s">
        <v>146</v>
      </c>
      <c r="BM464" s="150" t="s">
        <v>1279</v>
      </c>
    </row>
    <row r="465" spans="1:65" s="2" customFormat="1" ht="24.2" customHeight="1" x14ac:dyDescent="0.2">
      <c r="A465" s="29"/>
      <c r="B465" s="142"/>
      <c r="C465" s="173" t="s">
        <v>1273</v>
      </c>
      <c r="D465" s="173" t="s">
        <v>143</v>
      </c>
      <c r="E465" s="174" t="s">
        <v>1281</v>
      </c>
      <c r="F465" s="175" t="s">
        <v>1282</v>
      </c>
      <c r="G465" s="176" t="s">
        <v>743</v>
      </c>
      <c r="H465" s="177">
        <v>40</v>
      </c>
      <c r="I465" s="143"/>
      <c r="J465" s="144">
        <f t="shared" si="171"/>
        <v>0</v>
      </c>
      <c r="K465" s="145"/>
      <c r="L465" s="30"/>
      <c r="M465" s="146" t="s">
        <v>1</v>
      </c>
      <c r="N465" s="147" t="s">
        <v>40</v>
      </c>
      <c r="O465" s="55"/>
      <c r="P465" s="148">
        <f t="shared" si="172"/>
        <v>0</v>
      </c>
      <c r="Q465" s="148">
        <v>0</v>
      </c>
      <c r="R465" s="148">
        <f t="shared" si="173"/>
        <v>0</v>
      </c>
      <c r="S465" s="148">
        <v>5.0000000000000002E-5</v>
      </c>
      <c r="T465" s="149">
        <f t="shared" si="174"/>
        <v>2E-3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150" t="s">
        <v>393</v>
      </c>
      <c r="AT465" s="150" t="s">
        <v>143</v>
      </c>
      <c r="AU465" s="150" t="s">
        <v>147</v>
      </c>
      <c r="AY465" s="14" t="s">
        <v>140</v>
      </c>
      <c r="BE465" s="151">
        <f t="shared" si="175"/>
        <v>0</v>
      </c>
      <c r="BF465" s="151">
        <f t="shared" si="176"/>
        <v>0</v>
      </c>
      <c r="BG465" s="151">
        <f t="shared" si="177"/>
        <v>0</v>
      </c>
      <c r="BH465" s="151">
        <f t="shared" si="178"/>
        <v>0</v>
      </c>
      <c r="BI465" s="151">
        <f t="shared" si="179"/>
        <v>0</v>
      </c>
      <c r="BJ465" s="14" t="s">
        <v>147</v>
      </c>
      <c r="BK465" s="151">
        <f t="shared" si="180"/>
        <v>0</v>
      </c>
      <c r="BL465" s="14" t="s">
        <v>393</v>
      </c>
      <c r="BM465" s="150" t="s">
        <v>1283</v>
      </c>
    </row>
    <row r="466" spans="1:65" s="2" customFormat="1" ht="24.2" customHeight="1" x14ac:dyDescent="0.2">
      <c r="A466" s="29"/>
      <c r="B466" s="142"/>
      <c r="C466" s="173" t="s">
        <v>1274</v>
      </c>
      <c r="D466" s="173" t="s">
        <v>143</v>
      </c>
      <c r="E466" s="174" t="s">
        <v>1285</v>
      </c>
      <c r="F466" s="175" t="s">
        <v>1286</v>
      </c>
      <c r="G466" s="176" t="s">
        <v>1036</v>
      </c>
      <c r="H466" s="177">
        <v>1</v>
      </c>
      <c r="I466" s="143"/>
      <c r="J466" s="144">
        <f t="shared" si="171"/>
        <v>0</v>
      </c>
      <c r="K466" s="145"/>
      <c r="L466" s="30"/>
      <c r="M466" s="146" t="s">
        <v>1</v>
      </c>
      <c r="N466" s="147" t="s">
        <v>40</v>
      </c>
      <c r="O466" s="55"/>
      <c r="P466" s="148">
        <f t="shared" si="172"/>
        <v>0</v>
      </c>
      <c r="Q466" s="148">
        <v>0</v>
      </c>
      <c r="R466" s="148">
        <f t="shared" si="173"/>
        <v>0</v>
      </c>
      <c r="S466" s="148">
        <v>0</v>
      </c>
      <c r="T466" s="149">
        <f t="shared" si="174"/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50" t="s">
        <v>146</v>
      </c>
      <c r="AT466" s="150" t="s">
        <v>143</v>
      </c>
      <c r="AU466" s="150" t="s">
        <v>147</v>
      </c>
      <c r="AY466" s="14" t="s">
        <v>140</v>
      </c>
      <c r="BE466" s="151">
        <f t="shared" si="175"/>
        <v>0</v>
      </c>
      <c r="BF466" s="151">
        <f t="shared" si="176"/>
        <v>0</v>
      </c>
      <c r="BG466" s="151">
        <f t="shared" si="177"/>
        <v>0</v>
      </c>
      <c r="BH466" s="151">
        <f t="shared" si="178"/>
        <v>0</v>
      </c>
      <c r="BI466" s="151">
        <f t="shared" si="179"/>
        <v>0</v>
      </c>
      <c r="BJ466" s="14" t="s">
        <v>147</v>
      </c>
      <c r="BK466" s="151">
        <f t="shared" si="180"/>
        <v>0</v>
      </c>
      <c r="BL466" s="14" t="s">
        <v>146</v>
      </c>
      <c r="BM466" s="150" t="s">
        <v>1287</v>
      </c>
    </row>
    <row r="467" spans="1:65" s="2" customFormat="1" ht="62.65" customHeight="1" x14ac:dyDescent="0.2">
      <c r="A467" s="29"/>
      <c r="B467" s="142"/>
      <c r="C467" s="173" t="s">
        <v>1275</v>
      </c>
      <c r="D467" s="173" t="s">
        <v>143</v>
      </c>
      <c r="E467" s="174" t="s">
        <v>1289</v>
      </c>
      <c r="F467" s="175" t="s">
        <v>1290</v>
      </c>
      <c r="G467" s="176" t="s">
        <v>1036</v>
      </c>
      <c r="H467" s="177">
        <v>1</v>
      </c>
      <c r="I467" s="143"/>
      <c r="J467" s="144">
        <f t="shared" si="171"/>
        <v>0</v>
      </c>
      <c r="K467" s="145"/>
      <c r="L467" s="30"/>
      <c r="M467" s="146" t="s">
        <v>1</v>
      </c>
      <c r="N467" s="147" t="s">
        <v>40</v>
      </c>
      <c r="O467" s="55"/>
      <c r="P467" s="148">
        <f t="shared" si="172"/>
        <v>0</v>
      </c>
      <c r="Q467" s="148">
        <v>0</v>
      </c>
      <c r="R467" s="148">
        <f t="shared" si="173"/>
        <v>0</v>
      </c>
      <c r="S467" s="148">
        <v>0</v>
      </c>
      <c r="T467" s="149">
        <f t="shared" si="174"/>
        <v>0</v>
      </c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R467" s="150" t="s">
        <v>146</v>
      </c>
      <c r="AT467" s="150" t="s">
        <v>143</v>
      </c>
      <c r="AU467" s="150" t="s">
        <v>147</v>
      </c>
      <c r="AY467" s="14" t="s">
        <v>140</v>
      </c>
      <c r="BE467" s="151">
        <f t="shared" si="175"/>
        <v>0</v>
      </c>
      <c r="BF467" s="151">
        <f t="shared" si="176"/>
        <v>0</v>
      </c>
      <c r="BG467" s="151">
        <f t="shared" si="177"/>
        <v>0</v>
      </c>
      <c r="BH467" s="151">
        <f t="shared" si="178"/>
        <v>0</v>
      </c>
      <c r="BI467" s="151">
        <f t="shared" si="179"/>
        <v>0</v>
      </c>
      <c r="BJ467" s="14" t="s">
        <v>147</v>
      </c>
      <c r="BK467" s="151">
        <f t="shared" si="180"/>
        <v>0</v>
      </c>
      <c r="BL467" s="14" t="s">
        <v>146</v>
      </c>
      <c r="BM467" s="150" t="s">
        <v>1291</v>
      </c>
    </row>
    <row r="468" spans="1:65" s="2" customFormat="1" ht="24.2" customHeight="1" x14ac:dyDescent="0.2">
      <c r="A468" s="29"/>
      <c r="B468" s="142"/>
      <c r="C468" s="173" t="s">
        <v>1276</v>
      </c>
      <c r="D468" s="173" t="s">
        <v>143</v>
      </c>
      <c r="E468" s="174" t="s">
        <v>1293</v>
      </c>
      <c r="F468" s="175" t="s">
        <v>1294</v>
      </c>
      <c r="G468" s="176" t="s">
        <v>1036</v>
      </c>
      <c r="H468" s="177">
        <v>1</v>
      </c>
      <c r="I468" s="143"/>
      <c r="J468" s="144">
        <f t="shared" si="171"/>
        <v>0</v>
      </c>
      <c r="K468" s="145"/>
      <c r="L468" s="30"/>
      <c r="M468" s="146" t="s">
        <v>1</v>
      </c>
      <c r="N468" s="147" t="s">
        <v>40</v>
      </c>
      <c r="O468" s="55"/>
      <c r="P468" s="148">
        <f t="shared" si="172"/>
        <v>0</v>
      </c>
      <c r="Q468" s="148">
        <v>0</v>
      </c>
      <c r="R468" s="148">
        <f t="shared" si="173"/>
        <v>0</v>
      </c>
      <c r="S468" s="148">
        <v>0</v>
      </c>
      <c r="T468" s="149">
        <f t="shared" si="174"/>
        <v>0</v>
      </c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R468" s="150" t="s">
        <v>146</v>
      </c>
      <c r="AT468" s="150" t="s">
        <v>143</v>
      </c>
      <c r="AU468" s="150" t="s">
        <v>147</v>
      </c>
      <c r="AY468" s="14" t="s">
        <v>140</v>
      </c>
      <c r="BE468" s="151">
        <f t="shared" si="175"/>
        <v>0</v>
      </c>
      <c r="BF468" s="151">
        <f t="shared" si="176"/>
        <v>0</v>
      </c>
      <c r="BG468" s="151">
        <f t="shared" si="177"/>
        <v>0</v>
      </c>
      <c r="BH468" s="151">
        <f t="shared" si="178"/>
        <v>0</v>
      </c>
      <c r="BI468" s="151">
        <f t="shared" si="179"/>
        <v>0</v>
      </c>
      <c r="BJ468" s="14" t="s">
        <v>147</v>
      </c>
      <c r="BK468" s="151">
        <f t="shared" si="180"/>
        <v>0</v>
      </c>
      <c r="BL468" s="14" t="s">
        <v>146</v>
      </c>
      <c r="BM468" s="150" t="s">
        <v>1295</v>
      </c>
    </row>
    <row r="469" spans="1:65" s="2" customFormat="1" ht="37.9" customHeight="1" x14ac:dyDescent="0.2">
      <c r="A469" s="29"/>
      <c r="B469" s="142"/>
      <c r="C469" s="173" t="s">
        <v>1280</v>
      </c>
      <c r="D469" s="173" t="s">
        <v>143</v>
      </c>
      <c r="E469" s="174" t="s">
        <v>1297</v>
      </c>
      <c r="F469" s="175" t="s">
        <v>1298</v>
      </c>
      <c r="G469" s="176" t="s">
        <v>1036</v>
      </c>
      <c r="H469" s="177">
        <v>1</v>
      </c>
      <c r="I469" s="143"/>
      <c r="J469" s="144">
        <f t="shared" si="171"/>
        <v>0</v>
      </c>
      <c r="K469" s="145"/>
      <c r="L469" s="30"/>
      <c r="M469" s="146" t="s">
        <v>1</v>
      </c>
      <c r="N469" s="147" t="s">
        <v>40</v>
      </c>
      <c r="O469" s="55"/>
      <c r="P469" s="148">
        <f t="shared" si="172"/>
        <v>0</v>
      </c>
      <c r="Q469" s="148">
        <v>0</v>
      </c>
      <c r="R469" s="148">
        <f t="shared" si="173"/>
        <v>0</v>
      </c>
      <c r="S469" s="148">
        <v>0</v>
      </c>
      <c r="T469" s="149">
        <f t="shared" si="174"/>
        <v>0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50" t="s">
        <v>146</v>
      </c>
      <c r="AT469" s="150" t="s">
        <v>143</v>
      </c>
      <c r="AU469" s="150" t="s">
        <v>147</v>
      </c>
      <c r="AY469" s="14" t="s">
        <v>140</v>
      </c>
      <c r="BE469" s="151">
        <f t="shared" si="175"/>
        <v>0</v>
      </c>
      <c r="BF469" s="151">
        <f t="shared" si="176"/>
        <v>0</v>
      </c>
      <c r="BG469" s="151">
        <f t="shared" si="177"/>
        <v>0</v>
      </c>
      <c r="BH469" s="151">
        <f t="shared" si="178"/>
        <v>0</v>
      </c>
      <c r="BI469" s="151">
        <f t="shared" si="179"/>
        <v>0</v>
      </c>
      <c r="BJ469" s="14" t="s">
        <v>147</v>
      </c>
      <c r="BK469" s="151">
        <f t="shared" si="180"/>
        <v>0</v>
      </c>
      <c r="BL469" s="14" t="s">
        <v>146</v>
      </c>
      <c r="BM469" s="150" t="s">
        <v>1299</v>
      </c>
    </row>
    <row r="470" spans="1:65" s="2" customFormat="1" ht="14.45" customHeight="1" x14ac:dyDescent="0.2">
      <c r="A470" s="29"/>
      <c r="B470" s="142"/>
      <c r="C470" s="178" t="s">
        <v>1284</v>
      </c>
      <c r="D470" s="178" t="s">
        <v>268</v>
      </c>
      <c r="E470" s="179" t="s">
        <v>1301</v>
      </c>
      <c r="F470" s="180" t="s">
        <v>1302</v>
      </c>
      <c r="G470" s="181" t="s">
        <v>145</v>
      </c>
      <c r="H470" s="182">
        <v>3</v>
      </c>
      <c r="I470" s="152"/>
      <c r="J470" s="153">
        <f t="shared" si="171"/>
        <v>0</v>
      </c>
      <c r="K470" s="154"/>
      <c r="L470" s="155"/>
      <c r="M470" s="156" t="s">
        <v>1</v>
      </c>
      <c r="N470" s="157" t="s">
        <v>40</v>
      </c>
      <c r="O470" s="55"/>
      <c r="P470" s="148">
        <f t="shared" si="172"/>
        <v>0</v>
      </c>
      <c r="Q470" s="148">
        <v>0</v>
      </c>
      <c r="R470" s="148">
        <f t="shared" si="173"/>
        <v>0</v>
      </c>
      <c r="S470" s="148">
        <v>0</v>
      </c>
      <c r="T470" s="149">
        <f t="shared" si="174"/>
        <v>0</v>
      </c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R470" s="150" t="s">
        <v>169</v>
      </c>
      <c r="AT470" s="150" t="s">
        <v>268</v>
      </c>
      <c r="AU470" s="150" t="s">
        <v>147</v>
      </c>
      <c r="AY470" s="14" t="s">
        <v>140</v>
      </c>
      <c r="BE470" s="151">
        <f t="shared" si="175"/>
        <v>0</v>
      </c>
      <c r="BF470" s="151">
        <f t="shared" si="176"/>
        <v>0</v>
      </c>
      <c r="BG470" s="151">
        <f t="shared" si="177"/>
        <v>0</v>
      </c>
      <c r="BH470" s="151">
        <f t="shared" si="178"/>
        <v>0</v>
      </c>
      <c r="BI470" s="151">
        <f t="shared" si="179"/>
        <v>0</v>
      </c>
      <c r="BJ470" s="14" t="s">
        <v>147</v>
      </c>
      <c r="BK470" s="151">
        <f t="shared" si="180"/>
        <v>0</v>
      </c>
      <c r="BL470" s="14" t="s">
        <v>146</v>
      </c>
      <c r="BM470" s="150" t="s">
        <v>1303</v>
      </c>
    </row>
    <row r="471" spans="1:65" s="12" customFormat="1" ht="25.9" customHeight="1" x14ac:dyDescent="0.2">
      <c r="B471" s="130"/>
      <c r="C471" s="183"/>
      <c r="D471" s="184" t="s">
        <v>73</v>
      </c>
      <c r="E471" s="186" t="s">
        <v>1305</v>
      </c>
      <c r="F471" s="186" t="s">
        <v>1306</v>
      </c>
      <c r="G471" s="183"/>
      <c r="H471" s="183"/>
      <c r="I471" s="133"/>
      <c r="J471" s="118">
        <f>BK471</f>
        <v>0</v>
      </c>
      <c r="L471" s="130"/>
      <c r="M471" s="134"/>
      <c r="N471" s="135"/>
      <c r="O471" s="135"/>
      <c r="P471" s="136">
        <f>SUM(P472:P474)</f>
        <v>0</v>
      </c>
      <c r="Q471" s="135"/>
      <c r="R471" s="136">
        <f>SUM(R472:R474)</f>
        <v>0</v>
      </c>
      <c r="S471" s="135"/>
      <c r="T471" s="137">
        <f>SUM(T472:T474)</f>
        <v>0</v>
      </c>
      <c r="AR471" s="131" t="s">
        <v>160</v>
      </c>
      <c r="AT471" s="138" t="s">
        <v>73</v>
      </c>
      <c r="AU471" s="138" t="s">
        <v>74</v>
      </c>
      <c r="AY471" s="131" t="s">
        <v>140</v>
      </c>
      <c r="BK471" s="139">
        <f>SUM(BK472:BK474)</f>
        <v>0</v>
      </c>
    </row>
    <row r="472" spans="1:65" s="2" customFormat="1" ht="69.75" customHeight="1" x14ac:dyDescent="0.2">
      <c r="A472" s="29"/>
      <c r="B472" s="142"/>
      <c r="C472" s="173" t="s">
        <v>1292</v>
      </c>
      <c r="D472" s="173" t="s">
        <v>143</v>
      </c>
      <c r="E472" s="174" t="s">
        <v>1308</v>
      </c>
      <c r="F472" s="175" t="s">
        <v>2091</v>
      </c>
      <c r="G472" s="176" t="s">
        <v>145</v>
      </c>
      <c r="H472" s="177">
        <v>1</v>
      </c>
      <c r="I472" s="143"/>
      <c r="J472" s="144">
        <f>ROUND(I472*H472,2)</f>
        <v>0</v>
      </c>
      <c r="K472" s="145"/>
      <c r="L472" s="30"/>
      <c r="M472" s="146" t="s">
        <v>1</v>
      </c>
      <c r="N472" s="147" t="s">
        <v>40</v>
      </c>
      <c r="O472" s="55"/>
      <c r="P472" s="148">
        <f>O472*H472</f>
        <v>0</v>
      </c>
      <c r="Q472" s="148">
        <v>0</v>
      </c>
      <c r="R472" s="148">
        <f>Q472*H472</f>
        <v>0</v>
      </c>
      <c r="S472" s="148">
        <v>0</v>
      </c>
      <c r="T472" s="149">
        <f>S472*H472</f>
        <v>0</v>
      </c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R472" s="150" t="s">
        <v>1309</v>
      </c>
      <c r="AT472" s="150" t="s">
        <v>143</v>
      </c>
      <c r="AU472" s="150" t="s">
        <v>80</v>
      </c>
      <c r="AY472" s="14" t="s">
        <v>140</v>
      </c>
      <c r="BE472" s="151">
        <f>IF(N472="základná",J472,0)</f>
        <v>0</v>
      </c>
      <c r="BF472" s="151">
        <f>IF(N472="znížená",J472,0)</f>
        <v>0</v>
      </c>
      <c r="BG472" s="151">
        <f>IF(N472="zákl. prenesená",J472,0)</f>
        <v>0</v>
      </c>
      <c r="BH472" s="151">
        <f>IF(N472="zníž. prenesená",J472,0)</f>
        <v>0</v>
      </c>
      <c r="BI472" s="151">
        <f>IF(N472="nulová",J472,0)</f>
        <v>0</v>
      </c>
      <c r="BJ472" s="14" t="s">
        <v>147</v>
      </c>
      <c r="BK472" s="151">
        <f>ROUND(I472*H472,2)</f>
        <v>0</v>
      </c>
      <c r="BL472" s="14" t="s">
        <v>1309</v>
      </c>
      <c r="BM472" s="150" t="s">
        <v>1310</v>
      </c>
    </row>
    <row r="473" spans="1:65" s="2" customFormat="1" ht="27.75" customHeight="1" x14ac:dyDescent="0.2">
      <c r="A473" s="29"/>
      <c r="B473" s="142"/>
      <c r="C473" s="173" t="s">
        <v>1304</v>
      </c>
      <c r="D473" s="173" t="s">
        <v>143</v>
      </c>
      <c r="E473" s="174" t="s">
        <v>1314</v>
      </c>
      <c r="F473" s="175" t="s">
        <v>1315</v>
      </c>
      <c r="G473" s="176" t="s">
        <v>145</v>
      </c>
      <c r="H473" s="177">
        <v>1</v>
      </c>
      <c r="I473" s="143"/>
      <c r="J473" s="144">
        <f>ROUND(I473*H473,2)</f>
        <v>0</v>
      </c>
      <c r="K473" s="145"/>
      <c r="L473" s="30"/>
      <c r="M473" s="146" t="s">
        <v>1</v>
      </c>
      <c r="N473" s="147" t="s">
        <v>40</v>
      </c>
      <c r="O473" s="55"/>
      <c r="P473" s="148">
        <f>O473*H473</f>
        <v>0</v>
      </c>
      <c r="Q473" s="148">
        <v>0</v>
      </c>
      <c r="R473" s="148">
        <f>Q473*H473</f>
        <v>0</v>
      </c>
      <c r="S473" s="148">
        <v>0</v>
      </c>
      <c r="T473" s="149">
        <f>S473*H473</f>
        <v>0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50" t="s">
        <v>1309</v>
      </c>
      <c r="AT473" s="150" t="s">
        <v>143</v>
      </c>
      <c r="AU473" s="150" t="s">
        <v>80</v>
      </c>
      <c r="AY473" s="14" t="s">
        <v>140</v>
      </c>
      <c r="BE473" s="151">
        <f>IF(N473="základná",J473,0)</f>
        <v>0</v>
      </c>
      <c r="BF473" s="151">
        <f>IF(N473="znížená",J473,0)</f>
        <v>0</v>
      </c>
      <c r="BG473" s="151">
        <f>IF(N473="zákl. prenesená",J473,0)</f>
        <v>0</v>
      </c>
      <c r="BH473" s="151">
        <f>IF(N473="zníž. prenesená",J473,0)</f>
        <v>0</v>
      </c>
      <c r="BI473" s="151">
        <f>IF(N473="nulová",J473,0)</f>
        <v>0</v>
      </c>
      <c r="BJ473" s="14" t="s">
        <v>147</v>
      </c>
      <c r="BK473" s="151">
        <f>ROUND(I473*H473,2)</f>
        <v>0</v>
      </c>
      <c r="BL473" s="14" t="s">
        <v>1309</v>
      </c>
      <c r="BM473" s="150" t="s">
        <v>1316</v>
      </c>
    </row>
    <row r="474" spans="1:65" s="2" customFormat="1" ht="24.2" customHeight="1" x14ac:dyDescent="0.2">
      <c r="A474" s="29"/>
      <c r="B474" s="142"/>
      <c r="C474" s="173" t="s">
        <v>1307</v>
      </c>
      <c r="D474" s="173" t="s">
        <v>143</v>
      </c>
      <c r="E474" s="174" t="s">
        <v>1318</v>
      </c>
      <c r="F474" s="175" t="s">
        <v>1319</v>
      </c>
      <c r="G474" s="176" t="s">
        <v>145</v>
      </c>
      <c r="H474" s="177">
        <v>1</v>
      </c>
      <c r="I474" s="143"/>
      <c r="J474" s="144">
        <f>ROUND(I474*H474,2)</f>
        <v>0</v>
      </c>
      <c r="K474" s="145"/>
      <c r="L474" s="30"/>
      <c r="M474" s="146" t="s">
        <v>1</v>
      </c>
      <c r="N474" s="147" t="s">
        <v>40</v>
      </c>
      <c r="O474" s="55"/>
      <c r="P474" s="148">
        <f>O474*H474</f>
        <v>0</v>
      </c>
      <c r="Q474" s="148">
        <v>0</v>
      </c>
      <c r="R474" s="148">
        <f>Q474*H474</f>
        <v>0</v>
      </c>
      <c r="S474" s="148">
        <v>0</v>
      </c>
      <c r="T474" s="149">
        <f>S474*H474</f>
        <v>0</v>
      </c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R474" s="150" t="s">
        <v>1309</v>
      </c>
      <c r="AT474" s="150" t="s">
        <v>143</v>
      </c>
      <c r="AU474" s="150" t="s">
        <v>80</v>
      </c>
      <c r="AY474" s="14" t="s">
        <v>140</v>
      </c>
      <c r="BE474" s="151">
        <f>IF(N474="základná",J474,0)</f>
        <v>0</v>
      </c>
      <c r="BF474" s="151">
        <f>IF(N474="znížená",J474,0)</f>
        <v>0</v>
      </c>
      <c r="BG474" s="151">
        <f>IF(N474="zákl. prenesená",J474,0)</f>
        <v>0</v>
      </c>
      <c r="BH474" s="151">
        <f>IF(N474="zníž. prenesená",J474,0)</f>
        <v>0</v>
      </c>
      <c r="BI474" s="151">
        <f>IF(N474="nulová",J474,0)</f>
        <v>0</v>
      </c>
      <c r="BJ474" s="14" t="s">
        <v>147</v>
      </c>
      <c r="BK474" s="151">
        <f>ROUND(I474*H474,2)</f>
        <v>0</v>
      </c>
      <c r="BL474" s="14" t="s">
        <v>1309</v>
      </c>
      <c r="BM474" s="150" t="s">
        <v>1320</v>
      </c>
    </row>
    <row r="475" spans="1:65" s="2" customFormat="1" ht="49.9" customHeight="1" x14ac:dyDescent="0.2">
      <c r="A475" s="29"/>
      <c r="B475" s="30"/>
      <c r="C475" s="29"/>
      <c r="D475" s="29"/>
      <c r="E475" s="132"/>
      <c r="F475" s="132"/>
      <c r="G475" s="29"/>
      <c r="H475" s="29"/>
      <c r="I475" s="29"/>
      <c r="J475" s="118">
        <f t="shared" ref="J475:J476" si="181">BK475</f>
        <v>0</v>
      </c>
      <c r="K475" s="29"/>
      <c r="L475" s="30"/>
      <c r="M475" s="159"/>
      <c r="N475" s="160"/>
      <c r="O475" s="55"/>
      <c r="P475" s="55"/>
      <c r="Q475" s="55"/>
      <c r="R475" s="55"/>
      <c r="S475" s="55"/>
      <c r="T475" s="56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T475" s="14" t="s">
        <v>73</v>
      </c>
      <c r="AU475" s="14" t="s">
        <v>74</v>
      </c>
      <c r="AY475" s="14" t="s">
        <v>1321</v>
      </c>
      <c r="BK475" s="151">
        <f>SUM(BK476:BK476)</f>
        <v>0</v>
      </c>
    </row>
    <row r="476" spans="1:65" s="2" customFormat="1" ht="16.350000000000001" customHeight="1" x14ac:dyDescent="0.2">
      <c r="A476" s="29"/>
      <c r="B476" s="30"/>
      <c r="C476" s="161"/>
      <c r="D476" s="161"/>
      <c r="E476" s="162"/>
      <c r="F476" s="163"/>
      <c r="G476" s="164" t="s">
        <v>1</v>
      </c>
      <c r="H476" s="165"/>
      <c r="I476" s="166"/>
      <c r="J476" s="167">
        <f t="shared" si="181"/>
        <v>0</v>
      </c>
      <c r="K476" s="168"/>
      <c r="L476" s="30"/>
      <c r="M476" s="169" t="s">
        <v>1</v>
      </c>
      <c r="N476" s="170" t="s">
        <v>40</v>
      </c>
      <c r="O476" s="55"/>
      <c r="P476" s="55"/>
      <c r="Q476" s="55"/>
      <c r="R476" s="55"/>
      <c r="S476" s="55"/>
      <c r="T476" s="56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T476" s="14" t="s">
        <v>1321</v>
      </c>
      <c r="AU476" s="14" t="s">
        <v>80</v>
      </c>
      <c r="AY476" s="14" t="s">
        <v>1321</v>
      </c>
      <c r="BE476" s="151">
        <f>IF(N476="základná",J476,0)</f>
        <v>0</v>
      </c>
      <c r="BF476" s="151">
        <f>IF(N476="znížená",J476,0)</f>
        <v>0</v>
      </c>
      <c r="BG476" s="151">
        <f>IF(N476="zákl. prenesená",J476,0)</f>
        <v>0</v>
      </c>
      <c r="BH476" s="151">
        <f>IF(N476="zníž. prenesená",J476,0)</f>
        <v>0</v>
      </c>
      <c r="BI476" s="151">
        <f>IF(N476="nulová",J476,0)</f>
        <v>0</v>
      </c>
      <c r="BJ476" s="14" t="s">
        <v>147</v>
      </c>
      <c r="BK476" s="151">
        <f>I476*H476</f>
        <v>0</v>
      </c>
    </row>
    <row r="477" spans="1:65" s="2" customFormat="1" ht="6.95" customHeight="1" x14ac:dyDescent="0.2">
      <c r="A477" s="29"/>
      <c r="B477" s="44"/>
      <c r="C477" s="45"/>
      <c r="D477" s="45"/>
      <c r="E477" s="45"/>
      <c r="F477" s="45"/>
      <c r="G477" s="45"/>
      <c r="H477" s="45"/>
      <c r="I477" s="45"/>
      <c r="J477" s="45"/>
      <c r="K477" s="45"/>
      <c r="L477" s="30"/>
      <c r="M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</row>
  </sheetData>
  <sheetProtection sheet="1" objects="1" scenarios="1"/>
  <autoFilter ref="C146:K476" xr:uid="{00000000-0009-0000-0000-000003000000}"/>
  <mergeCells count="9">
    <mergeCell ref="E87:H87"/>
    <mergeCell ref="E137:H137"/>
    <mergeCell ref="E139:H139"/>
    <mergeCell ref="L2:V2"/>
    <mergeCell ref="E7:H7"/>
    <mergeCell ref="E9:H9"/>
    <mergeCell ref="E18:H18"/>
    <mergeCell ref="E27:H27"/>
    <mergeCell ref="E85:H85"/>
  </mergeCells>
  <dataValidations disablePrompts="1" count="2">
    <dataValidation type="list" allowBlank="1" showInputMessage="1" showErrorMessage="1" error="Povolené sú hodnoty K, M." sqref="D476:D477" xr:uid="{00000000-0002-0000-0300-000000000000}">
      <formula1>"K, M"</formula1>
    </dataValidation>
    <dataValidation type="list" allowBlank="1" showInputMessage="1" showErrorMessage="1" error="Povolené sú hodnoty základná, znížená, nulová." sqref="N476:N477" xr:uid="{00000000-0002-0000-0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86"/>
  <sheetViews>
    <sheetView showGridLines="0" zoomScale="80" zoomScaleNormal="80" workbookViewId="0">
      <selection activeCell="J217" sqref="J217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4" t="s">
        <v>89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 x14ac:dyDescent="0.2">
      <c r="B4" s="17"/>
      <c r="D4" s="18" t="s">
        <v>90</v>
      </c>
      <c r="L4" s="17"/>
      <c r="M4" s="90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4" t="s">
        <v>15</v>
      </c>
      <c r="L6" s="17"/>
    </row>
    <row r="7" spans="1:46" s="1" customFormat="1" ht="26.25" customHeight="1" x14ac:dyDescent="0.2">
      <c r="B7" s="17"/>
      <c r="E7" s="227" t="str">
        <f>'Rekapitulácia stavby'!K6</f>
        <v>Rekonštrukcia sociálnych jadier na atriových domoch, bloky B, H a K</v>
      </c>
      <c r="F7" s="228"/>
      <c r="G7" s="228"/>
      <c r="H7" s="228"/>
      <c r="L7" s="17"/>
    </row>
    <row r="8" spans="1:46" s="2" customFormat="1" ht="12" customHeight="1" x14ac:dyDescent="0.2">
      <c r="A8" s="29"/>
      <c r="B8" s="30"/>
      <c r="C8" s="29"/>
      <c r="D8" s="24" t="s">
        <v>91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04" t="s">
        <v>2077</v>
      </c>
      <c r="F9" s="226"/>
      <c r="G9" s="226"/>
      <c r="H9" s="22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>
        <f>'Rekapitulácia stavby'!AN8</f>
        <v>44270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29" t="str">
        <f>'Rekapitulácia stavby'!E14</f>
        <v>Vyplň údaj</v>
      </c>
      <c r="F18" s="221"/>
      <c r="G18" s="221"/>
      <c r="H18" s="221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1"/>
      <c r="B27" s="92"/>
      <c r="C27" s="91"/>
      <c r="D27" s="91"/>
      <c r="E27" s="225" t="s">
        <v>1</v>
      </c>
      <c r="F27" s="225"/>
      <c r="G27" s="225"/>
      <c r="H27" s="22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4" t="s">
        <v>34</v>
      </c>
      <c r="E30" s="29"/>
      <c r="F30" s="29"/>
      <c r="G30" s="29"/>
      <c r="H30" s="29"/>
      <c r="I30" s="29"/>
      <c r="J30" s="68">
        <f>ROUND(J126,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5" t="s">
        <v>38</v>
      </c>
      <c r="E33" s="24" t="s">
        <v>39</v>
      </c>
      <c r="F33" s="96">
        <f>ROUND((ROUND((SUM(BE126:BE183)),  2) + SUM(BE185:BE185)), 2)</f>
        <v>0</v>
      </c>
      <c r="G33" s="29"/>
      <c r="H33" s="29"/>
      <c r="I33" s="97">
        <v>0.2</v>
      </c>
      <c r="J33" s="96">
        <f>ROUND((ROUND(((SUM(BE126:BE183))*I33),  2) + (SUM(BE185:BE185)*I33)),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4" t="s">
        <v>40</v>
      </c>
      <c r="F34" s="96">
        <f>ROUND((ROUND((SUM(BF126:BF183)),  2) + SUM(BF185:BF185)), 2)</f>
        <v>0</v>
      </c>
      <c r="G34" s="29"/>
      <c r="H34" s="29"/>
      <c r="I34" s="97">
        <v>0.2</v>
      </c>
      <c r="J34" s="96">
        <f>ROUND((ROUND(((SUM(BF126:BF183))*I34),  2) + (SUM(BF185:BF185)*I34)),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4" t="s">
        <v>41</v>
      </c>
      <c r="F35" s="96">
        <f>ROUND((ROUND((SUM(BG126:BG183)),  2) + SUM(BG185:BG185)),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4" t="s">
        <v>42</v>
      </c>
      <c r="F36" s="96">
        <f>ROUND((ROUND((SUM(BH126:BH183)),  2) + SUM(BH185:BH185)),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43</v>
      </c>
      <c r="F37" s="96">
        <f>ROUND((ROUND((SUM(BI126:BI183)),  2) + SUM(BI185:BI185)),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8"/>
      <c r="D39" s="99" t="s">
        <v>44</v>
      </c>
      <c r="E39" s="57"/>
      <c r="F39" s="57"/>
      <c r="G39" s="100" t="s">
        <v>45</v>
      </c>
      <c r="H39" s="101" t="s">
        <v>46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17"/>
      <c r="L41" s="17"/>
    </row>
    <row r="42" spans="1:31" s="1" customFormat="1" ht="14.45" customHeight="1" x14ac:dyDescent="0.2">
      <c r="B42" s="17"/>
      <c r="L42" s="17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9"/>
      <c r="B61" s="30"/>
      <c r="C61" s="29"/>
      <c r="D61" s="42" t="s">
        <v>49</v>
      </c>
      <c r="E61" s="32"/>
      <c r="F61" s="104" t="s">
        <v>50</v>
      </c>
      <c r="G61" s="42" t="s">
        <v>49</v>
      </c>
      <c r="H61" s="32"/>
      <c r="I61" s="32"/>
      <c r="J61" s="105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9"/>
      <c r="B76" s="30"/>
      <c r="C76" s="29"/>
      <c r="D76" s="42" t="s">
        <v>49</v>
      </c>
      <c r="E76" s="32"/>
      <c r="F76" s="104" t="s">
        <v>50</v>
      </c>
      <c r="G76" s="42" t="s">
        <v>49</v>
      </c>
      <c r="H76" s="32"/>
      <c r="I76" s="32"/>
      <c r="J76" s="105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92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 x14ac:dyDescent="0.2">
      <c r="A85" s="29"/>
      <c r="B85" s="30"/>
      <c r="C85" s="29"/>
      <c r="D85" s="29"/>
      <c r="E85" s="227" t="str">
        <f>E7</f>
        <v>Rekonštrukcia sociálnych jadier na atriových domoch, bloky B, H a K</v>
      </c>
      <c r="F85" s="228"/>
      <c r="G85" s="228"/>
      <c r="H85" s="228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91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04" t="str">
        <f>E9</f>
        <v>povHK - Projekt organizácie výstavby pre bloky H, K</v>
      </c>
      <c r="F87" s="226"/>
      <c r="G87" s="226"/>
      <c r="H87" s="22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19</v>
      </c>
      <c r="D89" s="29"/>
      <c r="E89" s="29"/>
      <c r="F89" s="22" t="str">
        <f>F12</f>
        <v>Bratislava</v>
      </c>
      <c r="G89" s="29"/>
      <c r="H89" s="29"/>
      <c r="I89" s="24" t="s">
        <v>21</v>
      </c>
      <c r="J89" s="52">
        <f>IF(J12="","",J12)</f>
        <v>44270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4" t="s">
        <v>22</v>
      </c>
      <c r="D91" s="29"/>
      <c r="E91" s="29"/>
      <c r="F91" s="22" t="str">
        <f>E15</f>
        <v>UK v Bratislave</v>
      </c>
      <c r="G91" s="29"/>
      <c r="H91" s="29"/>
      <c r="I91" s="24" t="s">
        <v>28</v>
      </c>
      <c r="J91" s="27" t="str">
        <f>E21</f>
        <v>VM PROJEKT,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 Peter Lukačovič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06" t="s">
        <v>93</v>
      </c>
      <c r="D94" s="98"/>
      <c r="E94" s="98"/>
      <c r="F94" s="98"/>
      <c r="G94" s="98"/>
      <c r="H94" s="98"/>
      <c r="I94" s="98"/>
      <c r="J94" s="107" t="s">
        <v>94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08" t="s">
        <v>95</v>
      </c>
      <c r="D96" s="29"/>
      <c r="E96" s="29"/>
      <c r="F96" s="29"/>
      <c r="G96" s="29"/>
      <c r="H96" s="29"/>
      <c r="I96" s="29"/>
      <c r="J96" s="68">
        <f>J126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96</v>
      </c>
    </row>
    <row r="97" spans="1:31" s="9" customFormat="1" ht="24.95" customHeight="1" x14ac:dyDescent="0.2">
      <c r="B97" s="109"/>
      <c r="D97" s="110" t="s">
        <v>97</v>
      </c>
      <c r="E97" s="111"/>
      <c r="F97" s="111"/>
      <c r="G97" s="111"/>
      <c r="H97" s="111"/>
      <c r="I97" s="111"/>
      <c r="J97" s="112">
        <f>J127</f>
        <v>0</v>
      </c>
      <c r="L97" s="109"/>
    </row>
    <row r="98" spans="1:31" s="10" customFormat="1" ht="19.899999999999999" customHeight="1" x14ac:dyDescent="0.2">
      <c r="B98" s="113"/>
      <c r="D98" s="114" t="s">
        <v>98</v>
      </c>
      <c r="E98" s="115"/>
      <c r="F98" s="115"/>
      <c r="G98" s="115"/>
      <c r="H98" s="115"/>
      <c r="I98" s="115"/>
      <c r="J98" s="116">
        <f>J128</f>
        <v>0</v>
      </c>
      <c r="L98" s="113"/>
    </row>
    <row r="99" spans="1:31" s="10" customFormat="1" ht="19.899999999999999" customHeight="1" x14ac:dyDescent="0.2">
      <c r="B99" s="113"/>
      <c r="D99" s="114" t="s">
        <v>101</v>
      </c>
      <c r="E99" s="115"/>
      <c r="F99" s="115"/>
      <c r="G99" s="115"/>
      <c r="H99" s="115"/>
      <c r="I99" s="115"/>
      <c r="J99" s="116">
        <f>J135</f>
        <v>0</v>
      </c>
      <c r="L99" s="113"/>
    </row>
    <row r="100" spans="1:31" s="10" customFormat="1" ht="19.899999999999999" customHeight="1" x14ac:dyDescent="0.2">
      <c r="B100" s="113"/>
      <c r="D100" s="114" t="s">
        <v>102</v>
      </c>
      <c r="E100" s="115"/>
      <c r="F100" s="115"/>
      <c r="G100" s="115"/>
      <c r="H100" s="115"/>
      <c r="I100" s="115"/>
      <c r="J100" s="116">
        <f>J138</f>
        <v>0</v>
      </c>
      <c r="L100" s="113"/>
    </row>
    <row r="101" spans="1:31" s="9" customFormat="1" ht="24.95" customHeight="1" x14ac:dyDescent="0.2">
      <c r="B101" s="109"/>
      <c r="D101" s="110" t="s">
        <v>103</v>
      </c>
      <c r="E101" s="111"/>
      <c r="F101" s="111"/>
      <c r="G101" s="111"/>
      <c r="H101" s="111"/>
      <c r="I101" s="111"/>
      <c r="J101" s="112">
        <f>J141</f>
        <v>0</v>
      </c>
      <c r="L101" s="109"/>
    </row>
    <row r="102" spans="1:31" s="10" customFormat="1" ht="19.899999999999999" customHeight="1" x14ac:dyDescent="0.2">
      <c r="B102" s="113"/>
      <c r="D102" s="114" t="s">
        <v>116</v>
      </c>
      <c r="E102" s="115"/>
      <c r="F102" s="115"/>
      <c r="G102" s="115"/>
      <c r="H102" s="115"/>
      <c r="I102" s="115"/>
      <c r="J102" s="116">
        <f>J142</f>
        <v>0</v>
      </c>
      <c r="L102" s="113"/>
    </row>
    <row r="103" spans="1:31" s="9" customFormat="1" ht="24.95" customHeight="1" x14ac:dyDescent="0.2">
      <c r="B103" s="109"/>
      <c r="D103" s="110" t="s">
        <v>122</v>
      </c>
      <c r="E103" s="111"/>
      <c r="F103" s="111"/>
      <c r="G103" s="111"/>
      <c r="H103" s="111"/>
      <c r="I103" s="111"/>
      <c r="J103" s="112">
        <f>J151</f>
        <v>0</v>
      </c>
      <c r="L103" s="109"/>
    </row>
    <row r="104" spans="1:31" s="10" customFormat="1" ht="19.899999999999999" customHeight="1" x14ac:dyDescent="0.2">
      <c r="B104" s="113"/>
      <c r="D104" s="114" t="s">
        <v>123</v>
      </c>
      <c r="E104" s="115"/>
      <c r="F104" s="115"/>
      <c r="G104" s="115"/>
      <c r="H104" s="115"/>
      <c r="I104" s="115"/>
      <c r="J104" s="116">
        <f>J152</f>
        <v>0</v>
      </c>
      <c r="L104" s="113"/>
    </row>
    <row r="105" spans="1:31" s="10" customFormat="1" ht="19.899999999999999" customHeight="1" x14ac:dyDescent="0.2">
      <c r="B105" s="113"/>
      <c r="D105" s="114" t="s">
        <v>1941</v>
      </c>
      <c r="E105" s="115"/>
      <c r="F105" s="115"/>
      <c r="G105" s="115"/>
      <c r="H105" s="115"/>
      <c r="I105" s="115"/>
      <c r="J105" s="116">
        <f>J182</f>
        <v>0</v>
      </c>
      <c r="L105" s="113"/>
    </row>
    <row r="106" spans="1:31" s="9" customFormat="1" ht="21.75" customHeight="1" x14ac:dyDescent="0.2">
      <c r="B106" s="109"/>
      <c r="D106" s="117" t="s">
        <v>125</v>
      </c>
      <c r="J106" s="118">
        <f>J184</f>
        <v>0</v>
      </c>
      <c r="L106" s="109"/>
    </row>
    <row r="107" spans="1:31" s="2" customFormat="1" ht="21.75" customHeight="1" x14ac:dyDescent="0.2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 x14ac:dyDescent="0.2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 x14ac:dyDescent="0.2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 x14ac:dyDescent="0.2">
      <c r="A113" s="29"/>
      <c r="B113" s="30"/>
      <c r="C113" s="18" t="s">
        <v>126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 x14ac:dyDescent="0.2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 x14ac:dyDescent="0.2">
      <c r="A115" s="29"/>
      <c r="B115" s="30"/>
      <c r="C115" s="24" t="s">
        <v>15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26.25" customHeight="1" x14ac:dyDescent="0.2">
      <c r="A116" s="29"/>
      <c r="B116" s="30"/>
      <c r="C116" s="29"/>
      <c r="D116" s="29"/>
      <c r="E116" s="227" t="str">
        <f>E7</f>
        <v>Rekonštrukcia sociálnych jadier na atriových domoch, bloky B, H a K</v>
      </c>
      <c r="F116" s="228"/>
      <c r="G116" s="228"/>
      <c r="H116" s="228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 x14ac:dyDescent="0.2">
      <c r="A117" s="29"/>
      <c r="B117" s="30"/>
      <c r="C117" s="24" t="s">
        <v>91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 x14ac:dyDescent="0.2">
      <c r="A118" s="29"/>
      <c r="B118" s="30"/>
      <c r="C118" s="29"/>
      <c r="D118" s="29"/>
      <c r="E118" s="204" t="str">
        <f>E9</f>
        <v>povHK - Projekt organizácie výstavby pre bloky H, K</v>
      </c>
      <c r="F118" s="226"/>
      <c r="G118" s="226"/>
      <c r="H118" s="226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 x14ac:dyDescent="0.2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 x14ac:dyDescent="0.2">
      <c r="A120" s="29"/>
      <c r="B120" s="30"/>
      <c r="C120" s="24" t="s">
        <v>19</v>
      </c>
      <c r="D120" s="29"/>
      <c r="E120" s="29"/>
      <c r="F120" s="22" t="str">
        <f>F12</f>
        <v>Bratislava</v>
      </c>
      <c r="G120" s="29"/>
      <c r="H120" s="29"/>
      <c r="I120" s="24" t="s">
        <v>21</v>
      </c>
      <c r="J120" s="52">
        <f>IF(J12="","",J12)</f>
        <v>44270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 x14ac:dyDescent="0.2">
      <c r="A122" s="29"/>
      <c r="B122" s="30"/>
      <c r="C122" s="24" t="s">
        <v>22</v>
      </c>
      <c r="D122" s="29"/>
      <c r="E122" s="29"/>
      <c r="F122" s="22" t="str">
        <f>E15</f>
        <v>UK v Bratislave</v>
      </c>
      <c r="G122" s="29"/>
      <c r="H122" s="29"/>
      <c r="I122" s="24" t="s">
        <v>28</v>
      </c>
      <c r="J122" s="27" t="str">
        <f>E21</f>
        <v>VM PROJEKT, s.r.o.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 x14ac:dyDescent="0.2">
      <c r="A123" s="29"/>
      <c r="B123" s="30"/>
      <c r="C123" s="24" t="s">
        <v>26</v>
      </c>
      <c r="D123" s="29"/>
      <c r="E123" s="29"/>
      <c r="F123" s="22" t="str">
        <f>IF(E18="","",E18)</f>
        <v>Vyplň údaj</v>
      </c>
      <c r="G123" s="29"/>
      <c r="H123" s="29"/>
      <c r="I123" s="24" t="s">
        <v>31</v>
      </c>
      <c r="J123" s="27" t="str">
        <f>E24</f>
        <v>Ing Peter Lukačovič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 x14ac:dyDescent="0.2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 x14ac:dyDescent="0.2">
      <c r="A125" s="119"/>
      <c r="B125" s="120"/>
      <c r="C125" s="121" t="s">
        <v>127</v>
      </c>
      <c r="D125" s="122" t="s">
        <v>59</v>
      </c>
      <c r="E125" s="122" t="s">
        <v>55</v>
      </c>
      <c r="F125" s="122" t="s">
        <v>56</v>
      </c>
      <c r="G125" s="122" t="s">
        <v>128</v>
      </c>
      <c r="H125" s="122" t="s">
        <v>129</v>
      </c>
      <c r="I125" s="122" t="s">
        <v>130</v>
      </c>
      <c r="J125" s="123" t="s">
        <v>94</v>
      </c>
      <c r="K125" s="124" t="s">
        <v>131</v>
      </c>
      <c r="L125" s="125"/>
      <c r="M125" s="59" t="s">
        <v>1</v>
      </c>
      <c r="N125" s="60" t="s">
        <v>38</v>
      </c>
      <c r="O125" s="60" t="s">
        <v>132</v>
      </c>
      <c r="P125" s="60" t="s">
        <v>133</v>
      </c>
      <c r="Q125" s="60" t="s">
        <v>134</v>
      </c>
      <c r="R125" s="60" t="s">
        <v>135</v>
      </c>
      <c r="S125" s="60" t="s">
        <v>136</v>
      </c>
      <c r="T125" s="61" t="s">
        <v>137</v>
      </c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</row>
    <row r="126" spans="1:63" s="2" customFormat="1" ht="22.9" customHeight="1" x14ac:dyDescent="0.25">
      <c r="A126" s="29"/>
      <c r="B126" s="30"/>
      <c r="C126" s="66" t="s">
        <v>95</v>
      </c>
      <c r="D126" s="29"/>
      <c r="E126" s="29"/>
      <c r="F126" s="29"/>
      <c r="G126" s="29"/>
      <c r="H126" s="29"/>
      <c r="I126" s="29"/>
      <c r="J126" s="126">
        <f>BK126</f>
        <v>0</v>
      </c>
      <c r="K126" s="29"/>
      <c r="L126" s="30"/>
      <c r="M126" s="62"/>
      <c r="N126" s="53"/>
      <c r="O126" s="63"/>
      <c r="P126" s="127">
        <f>P127+P141+P151+P184</f>
        <v>0</v>
      </c>
      <c r="Q126" s="63"/>
      <c r="R126" s="127">
        <f>R127+R141+R151+R184</f>
        <v>100.5647</v>
      </c>
      <c r="S126" s="63"/>
      <c r="T126" s="128">
        <f>T127+T141+T151+T184</f>
        <v>0.36899999999999999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73</v>
      </c>
      <c r="AU126" s="14" t="s">
        <v>96</v>
      </c>
      <c r="BK126" s="129">
        <f>BK127+BK141+BK151+BK184</f>
        <v>0</v>
      </c>
    </row>
    <row r="127" spans="1:63" s="12" customFormat="1" ht="25.9" customHeight="1" x14ac:dyDescent="0.2">
      <c r="B127" s="130"/>
      <c r="D127" s="131" t="s">
        <v>73</v>
      </c>
      <c r="E127" s="132" t="s">
        <v>138</v>
      </c>
      <c r="F127" s="132" t="s">
        <v>139</v>
      </c>
      <c r="I127" s="133"/>
      <c r="J127" s="118">
        <f>BK127</f>
        <v>0</v>
      </c>
      <c r="L127" s="130"/>
      <c r="M127" s="134"/>
      <c r="N127" s="135"/>
      <c r="O127" s="135"/>
      <c r="P127" s="136">
        <f>P128+P135+P138</f>
        <v>0</v>
      </c>
      <c r="Q127" s="135"/>
      <c r="R127" s="136">
        <f>R128+R135+R138</f>
        <v>25.80001</v>
      </c>
      <c r="S127" s="135"/>
      <c r="T127" s="137">
        <f>T128+T135+T138</f>
        <v>0</v>
      </c>
      <c r="AR127" s="131" t="s">
        <v>80</v>
      </c>
      <c r="AT127" s="138" t="s">
        <v>73</v>
      </c>
      <c r="AU127" s="138" t="s">
        <v>74</v>
      </c>
      <c r="AY127" s="131" t="s">
        <v>140</v>
      </c>
      <c r="BK127" s="139">
        <f>BK128+BK135+BK138</f>
        <v>0</v>
      </c>
    </row>
    <row r="128" spans="1:63" s="12" customFormat="1" ht="22.9" customHeight="1" x14ac:dyDescent="0.2">
      <c r="B128" s="130"/>
      <c r="D128" s="131" t="s">
        <v>73</v>
      </c>
      <c r="E128" s="140" t="s">
        <v>141</v>
      </c>
      <c r="F128" s="140" t="s">
        <v>142</v>
      </c>
      <c r="I128" s="133"/>
      <c r="J128" s="141">
        <f>BK128</f>
        <v>0</v>
      </c>
      <c r="L128" s="130"/>
      <c r="M128" s="134"/>
      <c r="N128" s="135"/>
      <c r="O128" s="135"/>
      <c r="P128" s="136">
        <f>SUM(P129:P134)</f>
        <v>0</v>
      </c>
      <c r="Q128" s="135"/>
      <c r="R128" s="136">
        <f>SUM(R129:R134)</f>
        <v>0</v>
      </c>
      <c r="S128" s="135"/>
      <c r="T128" s="137">
        <f>SUM(T129:T134)</f>
        <v>0</v>
      </c>
      <c r="AR128" s="131" t="s">
        <v>80</v>
      </c>
      <c r="AT128" s="138" t="s">
        <v>73</v>
      </c>
      <c r="AU128" s="138" t="s">
        <v>80</v>
      </c>
      <c r="AY128" s="131" t="s">
        <v>140</v>
      </c>
      <c r="BK128" s="139">
        <f>SUM(BK129:BK134)</f>
        <v>0</v>
      </c>
    </row>
    <row r="129" spans="1:65" s="2" customFormat="1" ht="24.2" customHeight="1" x14ac:dyDescent="0.2">
      <c r="A129" s="29"/>
      <c r="B129" s="142"/>
      <c r="C129" s="173" t="s">
        <v>80</v>
      </c>
      <c r="D129" s="173" t="s">
        <v>143</v>
      </c>
      <c r="E129" s="174" t="s">
        <v>1942</v>
      </c>
      <c r="F129" s="175" t="s">
        <v>1943</v>
      </c>
      <c r="G129" s="176" t="s">
        <v>145</v>
      </c>
      <c r="H129" s="177">
        <v>3</v>
      </c>
      <c r="I129" s="143"/>
      <c r="J129" s="144">
        <f t="shared" ref="J129:J134" si="0">ROUND(I129*H129,2)</f>
        <v>0</v>
      </c>
      <c r="K129" s="145"/>
      <c r="L129" s="30"/>
      <c r="M129" s="146" t="s">
        <v>1</v>
      </c>
      <c r="N129" s="147" t="s">
        <v>40</v>
      </c>
      <c r="O129" s="55"/>
      <c r="P129" s="148">
        <f t="shared" ref="P129:P134" si="1">O129*H129</f>
        <v>0</v>
      </c>
      <c r="Q129" s="148">
        <v>0</v>
      </c>
      <c r="R129" s="148">
        <f t="shared" ref="R129:R134" si="2">Q129*H129</f>
        <v>0</v>
      </c>
      <c r="S129" s="148">
        <v>0</v>
      </c>
      <c r="T129" s="149">
        <f t="shared" ref="T129:T134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0" t="s">
        <v>146</v>
      </c>
      <c r="AT129" s="150" t="s">
        <v>143</v>
      </c>
      <c r="AU129" s="150" t="s">
        <v>147</v>
      </c>
      <c r="AY129" s="14" t="s">
        <v>140</v>
      </c>
      <c r="BE129" s="151">
        <f t="shared" ref="BE129:BE134" si="4">IF(N129="základná",J129,0)</f>
        <v>0</v>
      </c>
      <c r="BF129" s="151">
        <f t="shared" ref="BF129:BF134" si="5">IF(N129="znížená",J129,0)</f>
        <v>0</v>
      </c>
      <c r="BG129" s="151">
        <f t="shared" ref="BG129:BG134" si="6">IF(N129="zákl. prenesená",J129,0)</f>
        <v>0</v>
      </c>
      <c r="BH129" s="151">
        <f t="shared" ref="BH129:BH134" si="7">IF(N129="zníž. prenesená",J129,0)</f>
        <v>0</v>
      </c>
      <c r="BI129" s="151">
        <f t="shared" ref="BI129:BI134" si="8">IF(N129="nulová",J129,0)</f>
        <v>0</v>
      </c>
      <c r="BJ129" s="14" t="s">
        <v>147</v>
      </c>
      <c r="BK129" s="151">
        <f t="shared" ref="BK129:BK134" si="9">ROUND(I129*H129,2)</f>
        <v>0</v>
      </c>
      <c r="BL129" s="14" t="s">
        <v>146</v>
      </c>
      <c r="BM129" s="150" t="s">
        <v>1944</v>
      </c>
    </row>
    <row r="130" spans="1:65" s="2" customFormat="1" ht="24.2" customHeight="1" x14ac:dyDescent="0.2">
      <c r="A130" s="29"/>
      <c r="B130" s="142"/>
      <c r="C130" s="173" t="s">
        <v>147</v>
      </c>
      <c r="D130" s="173" t="s">
        <v>143</v>
      </c>
      <c r="E130" s="174" t="s">
        <v>1945</v>
      </c>
      <c r="F130" s="175" t="s">
        <v>2078</v>
      </c>
      <c r="G130" s="176" t="s">
        <v>1946</v>
      </c>
      <c r="H130" s="177">
        <v>70</v>
      </c>
      <c r="I130" s="143"/>
      <c r="J130" s="144">
        <f t="shared" si="0"/>
        <v>0</v>
      </c>
      <c r="K130" s="145"/>
      <c r="L130" s="30"/>
      <c r="M130" s="146" t="s">
        <v>1</v>
      </c>
      <c r="N130" s="147" t="s">
        <v>40</v>
      </c>
      <c r="O130" s="55"/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0" t="s">
        <v>146</v>
      </c>
      <c r="AT130" s="150" t="s">
        <v>143</v>
      </c>
      <c r="AU130" s="150" t="s">
        <v>147</v>
      </c>
      <c r="AY130" s="14" t="s">
        <v>140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4" t="s">
        <v>147</v>
      </c>
      <c r="BK130" s="151">
        <f t="shared" si="9"/>
        <v>0</v>
      </c>
      <c r="BL130" s="14" t="s">
        <v>146</v>
      </c>
      <c r="BM130" s="150" t="s">
        <v>1947</v>
      </c>
    </row>
    <row r="131" spans="1:65" s="2" customFormat="1" ht="24.2" customHeight="1" x14ac:dyDescent="0.2">
      <c r="A131" s="29"/>
      <c r="B131" s="142"/>
      <c r="C131" s="173" t="s">
        <v>141</v>
      </c>
      <c r="D131" s="173" t="s">
        <v>143</v>
      </c>
      <c r="E131" s="174" t="s">
        <v>1948</v>
      </c>
      <c r="F131" s="175" t="s">
        <v>2079</v>
      </c>
      <c r="G131" s="176" t="s">
        <v>1946</v>
      </c>
      <c r="H131" s="177">
        <v>70</v>
      </c>
      <c r="I131" s="143"/>
      <c r="J131" s="144">
        <f t="shared" si="0"/>
        <v>0</v>
      </c>
      <c r="K131" s="145"/>
      <c r="L131" s="30"/>
      <c r="M131" s="146" t="s">
        <v>1</v>
      </c>
      <c r="N131" s="147" t="s">
        <v>40</v>
      </c>
      <c r="O131" s="55"/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0" t="s">
        <v>146</v>
      </c>
      <c r="AT131" s="150" t="s">
        <v>143</v>
      </c>
      <c r="AU131" s="150" t="s">
        <v>147</v>
      </c>
      <c r="AY131" s="14" t="s">
        <v>140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147</v>
      </c>
      <c r="BK131" s="151">
        <f t="shared" si="9"/>
        <v>0</v>
      </c>
      <c r="BL131" s="14" t="s">
        <v>146</v>
      </c>
      <c r="BM131" s="150" t="s">
        <v>1949</v>
      </c>
    </row>
    <row r="132" spans="1:65" s="2" customFormat="1" ht="14.45" customHeight="1" x14ac:dyDescent="0.2">
      <c r="A132" s="29"/>
      <c r="B132" s="142"/>
      <c r="C132" s="173" t="s">
        <v>146</v>
      </c>
      <c r="D132" s="173" t="s">
        <v>143</v>
      </c>
      <c r="E132" s="174" t="s">
        <v>1950</v>
      </c>
      <c r="F132" s="175" t="s">
        <v>2080</v>
      </c>
      <c r="G132" s="176" t="s">
        <v>1946</v>
      </c>
      <c r="H132" s="177">
        <v>70</v>
      </c>
      <c r="I132" s="143"/>
      <c r="J132" s="144">
        <f t="shared" si="0"/>
        <v>0</v>
      </c>
      <c r="K132" s="145"/>
      <c r="L132" s="30"/>
      <c r="M132" s="146" t="s">
        <v>1</v>
      </c>
      <c r="N132" s="147" t="s">
        <v>40</v>
      </c>
      <c r="O132" s="55"/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0" t="s">
        <v>146</v>
      </c>
      <c r="AT132" s="150" t="s">
        <v>143</v>
      </c>
      <c r="AU132" s="150" t="s">
        <v>147</v>
      </c>
      <c r="AY132" s="14" t="s">
        <v>140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147</v>
      </c>
      <c r="BK132" s="151">
        <f t="shared" si="9"/>
        <v>0</v>
      </c>
      <c r="BL132" s="14" t="s">
        <v>146</v>
      </c>
      <c r="BM132" s="150" t="s">
        <v>1951</v>
      </c>
    </row>
    <row r="133" spans="1:65" s="2" customFormat="1" ht="14.45" customHeight="1" x14ac:dyDescent="0.2">
      <c r="A133" s="29"/>
      <c r="B133" s="142"/>
      <c r="C133" s="173" t="s">
        <v>160</v>
      </c>
      <c r="D133" s="173" t="s">
        <v>143</v>
      </c>
      <c r="E133" s="174" t="s">
        <v>1952</v>
      </c>
      <c r="F133" s="175" t="s">
        <v>2081</v>
      </c>
      <c r="G133" s="176" t="s">
        <v>1946</v>
      </c>
      <c r="H133" s="177">
        <v>70</v>
      </c>
      <c r="I133" s="143"/>
      <c r="J133" s="144">
        <f t="shared" si="0"/>
        <v>0</v>
      </c>
      <c r="K133" s="145"/>
      <c r="L133" s="30"/>
      <c r="M133" s="146" t="s">
        <v>1</v>
      </c>
      <c r="N133" s="147" t="s">
        <v>40</v>
      </c>
      <c r="O133" s="55"/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0" t="s">
        <v>146</v>
      </c>
      <c r="AT133" s="150" t="s">
        <v>143</v>
      </c>
      <c r="AU133" s="150" t="s">
        <v>147</v>
      </c>
      <c r="AY133" s="14" t="s">
        <v>140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147</v>
      </c>
      <c r="BK133" s="151">
        <f t="shared" si="9"/>
        <v>0</v>
      </c>
      <c r="BL133" s="14" t="s">
        <v>146</v>
      </c>
      <c r="BM133" s="150" t="s">
        <v>1953</v>
      </c>
    </row>
    <row r="134" spans="1:65" s="2" customFormat="1" ht="14.45" customHeight="1" x14ac:dyDescent="0.2">
      <c r="A134" s="29"/>
      <c r="B134" s="142"/>
      <c r="C134" s="178" t="s">
        <v>164</v>
      </c>
      <c r="D134" s="178" t="s">
        <v>268</v>
      </c>
      <c r="E134" s="179" t="s">
        <v>1954</v>
      </c>
      <c r="F134" s="180" t="s">
        <v>1955</v>
      </c>
      <c r="G134" s="181" t="s">
        <v>183</v>
      </c>
      <c r="H134" s="182">
        <v>35</v>
      </c>
      <c r="I134" s="152"/>
      <c r="J134" s="153">
        <f t="shared" si="0"/>
        <v>0</v>
      </c>
      <c r="K134" s="154"/>
      <c r="L134" s="155"/>
      <c r="M134" s="156" t="s">
        <v>1</v>
      </c>
      <c r="N134" s="157" t="s">
        <v>40</v>
      </c>
      <c r="O134" s="55"/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0" t="s">
        <v>169</v>
      </c>
      <c r="AT134" s="150" t="s">
        <v>268</v>
      </c>
      <c r="AU134" s="150" t="s">
        <v>147</v>
      </c>
      <c r="AY134" s="14" t="s">
        <v>140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147</v>
      </c>
      <c r="BK134" s="151">
        <f t="shared" si="9"/>
        <v>0</v>
      </c>
      <c r="BL134" s="14" t="s">
        <v>146</v>
      </c>
      <c r="BM134" s="150" t="s">
        <v>1956</v>
      </c>
    </row>
    <row r="135" spans="1:65" s="12" customFormat="1" ht="22.9" customHeight="1" x14ac:dyDescent="0.2">
      <c r="B135" s="130"/>
      <c r="C135" s="183"/>
      <c r="D135" s="184" t="s">
        <v>73</v>
      </c>
      <c r="E135" s="185" t="s">
        <v>172</v>
      </c>
      <c r="F135" s="185" t="s">
        <v>292</v>
      </c>
      <c r="G135" s="183"/>
      <c r="H135" s="183"/>
      <c r="I135" s="133"/>
      <c r="J135" s="141">
        <f>BK135</f>
        <v>0</v>
      </c>
      <c r="L135" s="130"/>
      <c r="M135" s="134"/>
      <c r="N135" s="135"/>
      <c r="O135" s="135"/>
      <c r="P135" s="136">
        <f>SUM(P136:P137)</f>
        <v>0</v>
      </c>
      <c r="Q135" s="135"/>
      <c r="R135" s="136">
        <f>SUM(R136:R137)</f>
        <v>25.80001</v>
      </c>
      <c r="S135" s="135"/>
      <c r="T135" s="137">
        <f>SUM(T136:T137)</f>
        <v>0</v>
      </c>
      <c r="AR135" s="131" t="s">
        <v>80</v>
      </c>
      <c r="AT135" s="138" t="s">
        <v>73</v>
      </c>
      <c r="AU135" s="138" t="s">
        <v>80</v>
      </c>
      <c r="AY135" s="131" t="s">
        <v>140</v>
      </c>
      <c r="BK135" s="139">
        <f>SUM(BK136:BK137)</f>
        <v>0</v>
      </c>
    </row>
    <row r="136" spans="1:65" s="2" customFormat="1" ht="14.45" customHeight="1" x14ac:dyDescent="0.2">
      <c r="A136" s="29"/>
      <c r="B136" s="142"/>
      <c r="C136" s="173" t="s">
        <v>166</v>
      </c>
      <c r="D136" s="173" t="s">
        <v>143</v>
      </c>
      <c r="E136" s="174" t="s">
        <v>1957</v>
      </c>
      <c r="F136" s="175" t="s">
        <v>1958</v>
      </c>
      <c r="G136" s="176" t="s">
        <v>1959</v>
      </c>
      <c r="H136" s="177">
        <v>1</v>
      </c>
      <c r="I136" s="143"/>
      <c r="J136" s="144">
        <f>ROUND(I136*H136,2)</f>
        <v>0</v>
      </c>
      <c r="K136" s="145"/>
      <c r="L136" s="30"/>
      <c r="M136" s="146" t="s">
        <v>1</v>
      </c>
      <c r="N136" s="147" t="s">
        <v>40</v>
      </c>
      <c r="O136" s="55"/>
      <c r="P136" s="148">
        <f>O136*H136</f>
        <v>0</v>
      </c>
      <c r="Q136" s="148">
        <v>1.0000000000000001E-5</v>
      </c>
      <c r="R136" s="148">
        <f>Q136*H136</f>
        <v>1.0000000000000001E-5</v>
      </c>
      <c r="S136" s="148">
        <v>0</v>
      </c>
      <c r="T136" s="14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0" t="s">
        <v>146</v>
      </c>
      <c r="AT136" s="150" t="s">
        <v>143</v>
      </c>
      <c r="AU136" s="150" t="s">
        <v>147</v>
      </c>
      <c r="AY136" s="14" t="s">
        <v>140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4" t="s">
        <v>147</v>
      </c>
      <c r="BK136" s="151">
        <f>ROUND(I136*H136,2)</f>
        <v>0</v>
      </c>
      <c r="BL136" s="14" t="s">
        <v>146</v>
      </c>
      <c r="BM136" s="150" t="s">
        <v>1960</v>
      </c>
    </row>
    <row r="137" spans="1:65" s="2" customFormat="1" ht="37.9" customHeight="1" x14ac:dyDescent="0.2">
      <c r="A137" s="29"/>
      <c r="B137" s="142"/>
      <c r="C137" s="173" t="s">
        <v>169</v>
      </c>
      <c r="D137" s="173" t="s">
        <v>143</v>
      </c>
      <c r="E137" s="174" t="s">
        <v>1961</v>
      </c>
      <c r="F137" s="175" t="s">
        <v>1962</v>
      </c>
      <c r="G137" s="176" t="s">
        <v>155</v>
      </c>
      <c r="H137" s="177">
        <v>12900</v>
      </c>
      <c r="I137" s="143"/>
      <c r="J137" s="144">
        <f>ROUND(I137*H137,2)</f>
        <v>0</v>
      </c>
      <c r="K137" s="145"/>
      <c r="L137" s="30"/>
      <c r="M137" s="146" t="s">
        <v>1</v>
      </c>
      <c r="N137" s="147" t="s">
        <v>40</v>
      </c>
      <c r="O137" s="55"/>
      <c r="P137" s="148">
        <f>O137*H137</f>
        <v>0</v>
      </c>
      <c r="Q137" s="148">
        <v>2E-3</v>
      </c>
      <c r="R137" s="148">
        <f>Q137*H137</f>
        <v>25.8</v>
      </c>
      <c r="S137" s="148">
        <v>0</v>
      </c>
      <c r="T137" s="149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0" t="s">
        <v>146</v>
      </c>
      <c r="AT137" s="150" t="s">
        <v>143</v>
      </c>
      <c r="AU137" s="150" t="s">
        <v>147</v>
      </c>
      <c r="AY137" s="14" t="s">
        <v>140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4" t="s">
        <v>147</v>
      </c>
      <c r="BK137" s="151">
        <f>ROUND(I137*H137,2)</f>
        <v>0</v>
      </c>
      <c r="BL137" s="14" t="s">
        <v>146</v>
      </c>
      <c r="BM137" s="150" t="s">
        <v>1963</v>
      </c>
    </row>
    <row r="138" spans="1:65" s="12" customFormat="1" ht="22.9" customHeight="1" x14ac:dyDescent="0.2">
      <c r="B138" s="130"/>
      <c r="C138" s="183"/>
      <c r="D138" s="184" t="s">
        <v>73</v>
      </c>
      <c r="E138" s="185" t="s">
        <v>429</v>
      </c>
      <c r="F138" s="185" t="s">
        <v>430</v>
      </c>
      <c r="G138" s="183"/>
      <c r="H138" s="183"/>
      <c r="I138" s="133"/>
      <c r="J138" s="141">
        <f>BK138</f>
        <v>0</v>
      </c>
      <c r="L138" s="130"/>
      <c r="M138" s="134"/>
      <c r="N138" s="135"/>
      <c r="O138" s="135"/>
      <c r="P138" s="136">
        <f>SUM(P139:P140)</f>
        <v>0</v>
      </c>
      <c r="Q138" s="135"/>
      <c r="R138" s="136">
        <f>SUM(R139:R140)</f>
        <v>0</v>
      </c>
      <c r="S138" s="135"/>
      <c r="T138" s="137">
        <f>SUM(T139:T140)</f>
        <v>0</v>
      </c>
      <c r="AR138" s="131" t="s">
        <v>80</v>
      </c>
      <c r="AT138" s="138" t="s">
        <v>73</v>
      </c>
      <c r="AU138" s="138" t="s">
        <v>80</v>
      </c>
      <c r="AY138" s="131" t="s">
        <v>140</v>
      </c>
      <c r="BK138" s="139">
        <f>SUM(BK139:BK140)</f>
        <v>0</v>
      </c>
    </row>
    <row r="139" spans="1:65" s="2" customFormat="1" ht="24.2" customHeight="1" x14ac:dyDescent="0.2">
      <c r="A139" s="29"/>
      <c r="B139" s="142"/>
      <c r="C139" s="173" t="s">
        <v>172</v>
      </c>
      <c r="D139" s="173" t="s">
        <v>143</v>
      </c>
      <c r="E139" s="174" t="s">
        <v>1964</v>
      </c>
      <c r="F139" s="175" t="s">
        <v>1965</v>
      </c>
      <c r="G139" s="176" t="s">
        <v>151</v>
      </c>
      <c r="H139" s="177">
        <v>25.8</v>
      </c>
      <c r="I139" s="143"/>
      <c r="J139" s="144">
        <f>ROUND(I139*H139,2)</f>
        <v>0</v>
      </c>
      <c r="K139" s="145"/>
      <c r="L139" s="30"/>
      <c r="M139" s="146" t="s">
        <v>1</v>
      </c>
      <c r="N139" s="147" t="s">
        <v>40</v>
      </c>
      <c r="O139" s="55"/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0" t="s">
        <v>146</v>
      </c>
      <c r="AT139" s="150" t="s">
        <v>143</v>
      </c>
      <c r="AU139" s="150" t="s">
        <v>147</v>
      </c>
      <c r="AY139" s="14" t="s">
        <v>140</v>
      </c>
      <c r="BE139" s="151">
        <f>IF(N139="základná",J139,0)</f>
        <v>0</v>
      </c>
      <c r="BF139" s="151">
        <f>IF(N139="znížená",J139,0)</f>
        <v>0</v>
      </c>
      <c r="BG139" s="151">
        <f>IF(N139="zákl. prenesená",J139,0)</f>
        <v>0</v>
      </c>
      <c r="BH139" s="151">
        <f>IF(N139="zníž. prenesená",J139,0)</f>
        <v>0</v>
      </c>
      <c r="BI139" s="151">
        <f>IF(N139="nulová",J139,0)</f>
        <v>0</v>
      </c>
      <c r="BJ139" s="14" t="s">
        <v>147</v>
      </c>
      <c r="BK139" s="151">
        <f>ROUND(I139*H139,2)</f>
        <v>0</v>
      </c>
      <c r="BL139" s="14" t="s">
        <v>146</v>
      </c>
      <c r="BM139" s="150" t="s">
        <v>1966</v>
      </c>
    </row>
    <row r="140" spans="1:65" s="2" customFormat="1" ht="24.2" customHeight="1" x14ac:dyDescent="0.2">
      <c r="A140" s="29"/>
      <c r="B140" s="142"/>
      <c r="C140" s="173" t="s">
        <v>176</v>
      </c>
      <c r="D140" s="173" t="s">
        <v>143</v>
      </c>
      <c r="E140" s="174" t="s">
        <v>1967</v>
      </c>
      <c r="F140" s="175" t="s">
        <v>1968</v>
      </c>
      <c r="G140" s="176" t="s">
        <v>151</v>
      </c>
      <c r="H140" s="177">
        <v>25.8</v>
      </c>
      <c r="I140" s="143"/>
      <c r="J140" s="144">
        <f>ROUND(I140*H140,2)</f>
        <v>0</v>
      </c>
      <c r="K140" s="145"/>
      <c r="L140" s="30"/>
      <c r="M140" s="146" t="s">
        <v>1</v>
      </c>
      <c r="N140" s="147" t="s">
        <v>40</v>
      </c>
      <c r="O140" s="55"/>
      <c r="P140" s="148">
        <f>O140*H140</f>
        <v>0</v>
      </c>
      <c r="Q140" s="148">
        <v>0</v>
      </c>
      <c r="R140" s="148">
        <f>Q140*H140</f>
        <v>0</v>
      </c>
      <c r="S140" s="148">
        <v>0</v>
      </c>
      <c r="T140" s="149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0" t="s">
        <v>146</v>
      </c>
      <c r="AT140" s="150" t="s">
        <v>143</v>
      </c>
      <c r="AU140" s="150" t="s">
        <v>147</v>
      </c>
      <c r="AY140" s="14" t="s">
        <v>140</v>
      </c>
      <c r="BE140" s="151">
        <f>IF(N140="základná",J140,0)</f>
        <v>0</v>
      </c>
      <c r="BF140" s="151">
        <f>IF(N140="znížená",J140,0)</f>
        <v>0</v>
      </c>
      <c r="BG140" s="151">
        <f>IF(N140="zákl. prenesená",J140,0)</f>
        <v>0</v>
      </c>
      <c r="BH140" s="151">
        <f>IF(N140="zníž. prenesená",J140,0)</f>
        <v>0</v>
      </c>
      <c r="BI140" s="151">
        <f>IF(N140="nulová",J140,0)</f>
        <v>0</v>
      </c>
      <c r="BJ140" s="14" t="s">
        <v>147</v>
      </c>
      <c r="BK140" s="151">
        <f>ROUND(I140*H140,2)</f>
        <v>0</v>
      </c>
      <c r="BL140" s="14" t="s">
        <v>146</v>
      </c>
      <c r="BM140" s="150" t="s">
        <v>1969</v>
      </c>
    </row>
    <row r="141" spans="1:65" s="12" customFormat="1" ht="25.9" customHeight="1" x14ac:dyDescent="0.2">
      <c r="B141" s="130"/>
      <c r="C141" s="183"/>
      <c r="D141" s="184" t="s">
        <v>73</v>
      </c>
      <c r="E141" s="186" t="s">
        <v>439</v>
      </c>
      <c r="F141" s="186" t="s">
        <v>440</v>
      </c>
      <c r="G141" s="183"/>
      <c r="H141" s="183"/>
      <c r="I141" s="133"/>
      <c r="J141" s="118">
        <f>BK141</f>
        <v>0</v>
      </c>
      <c r="L141" s="130"/>
      <c r="M141" s="134"/>
      <c r="N141" s="135"/>
      <c r="O141" s="135"/>
      <c r="P141" s="136">
        <f>P142</f>
        <v>0</v>
      </c>
      <c r="Q141" s="135"/>
      <c r="R141" s="136">
        <f>R142</f>
        <v>47.201600000000006</v>
      </c>
      <c r="S141" s="135"/>
      <c r="T141" s="137">
        <f>T142</f>
        <v>0.36899999999999999</v>
      </c>
      <c r="AR141" s="131" t="s">
        <v>147</v>
      </c>
      <c r="AT141" s="138" t="s">
        <v>73</v>
      </c>
      <c r="AU141" s="138" t="s">
        <v>74</v>
      </c>
      <c r="AY141" s="131" t="s">
        <v>140</v>
      </c>
      <c r="BK141" s="139">
        <f>BK142</f>
        <v>0</v>
      </c>
    </row>
    <row r="142" spans="1:65" s="12" customFormat="1" ht="22.9" customHeight="1" x14ac:dyDescent="0.2">
      <c r="B142" s="130"/>
      <c r="C142" s="183"/>
      <c r="D142" s="184" t="s">
        <v>73</v>
      </c>
      <c r="E142" s="185" t="s">
        <v>976</v>
      </c>
      <c r="F142" s="185" t="s">
        <v>977</v>
      </c>
      <c r="G142" s="183"/>
      <c r="H142" s="183"/>
      <c r="I142" s="133"/>
      <c r="J142" s="141">
        <f>BK142</f>
        <v>0</v>
      </c>
      <c r="L142" s="130"/>
      <c r="M142" s="134"/>
      <c r="N142" s="135"/>
      <c r="O142" s="135"/>
      <c r="P142" s="136">
        <f>SUM(P143:P150)</f>
        <v>0</v>
      </c>
      <c r="Q142" s="135"/>
      <c r="R142" s="136">
        <f>SUM(R143:R150)</f>
        <v>47.201600000000006</v>
      </c>
      <c r="S142" s="135"/>
      <c r="T142" s="137">
        <f>SUM(T143:T150)</f>
        <v>0.36899999999999999</v>
      </c>
      <c r="AR142" s="131" t="s">
        <v>147</v>
      </c>
      <c r="AT142" s="138" t="s">
        <v>73</v>
      </c>
      <c r="AU142" s="138" t="s">
        <v>80</v>
      </c>
      <c r="AY142" s="131" t="s">
        <v>140</v>
      </c>
      <c r="BK142" s="139">
        <f>SUM(BK143:BK150)</f>
        <v>0</v>
      </c>
    </row>
    <row r="143" spans="1:65" s="2" customFormat="1" ht="24.2" customHeight="1" x14ac:dyDescent="0.2">
      <c r="A143" s="29"/>
      <c r="B143" s="142"/>
      <c r="C143" s="173" t="s">
        <v>180</v>
      </c>
      <c r="D143" s="173" t="s">
        <v>143</v>
      </c>
      <c r="E143" s="174" t="s">
        <v>1970</v>
      </c>
      <c r="F143" s="175" t="s">
        <v>1971</v>
      </c>
      <c r="G143" s="176" t="s">
        <v>163</v>
      </c>
      <c r="H143" s="177">
        <v>41</v>
      </c>
      <c r="I143" s="143"/>
      <c r="J143" s="144">
        <f t="shared" ref="J143:J150" si="10">ROUND(I143*H143,2)</f>
        <v>0</v>
      </c>
      <c r="K143" s="145"/>
      <c r="L143" s="30"/>
      <c r="M143" s="146" t="s">
        <v>1</v>
      </c>
      <c r="N143" s="147" t="s">
        <v>40</v>
      </c>
      <c r="O143" s="55"/>
      <c r="P143" s="148">
        <f t="shared" ref="P143:P150" si="11">O143*H143</f>
        <v>0</v>
      </c>
      <c r="Q143" s="148">
        <v>0</v>
      </c>
      <c r="R143" s="148">
        <f t="shared" ref="R143:R150" si="12">Q143*H143</f>
        <v>0</v>
      </c>
      <c r="S143" s="148">
        <v>8.9999999999999993E-3</v>
      </c>
      <c r="T143" s="149">
        <f t="shared" ref="T143:T150" si="13">S143*H143</f>
        <v>0.36899999999999999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0" t="s">
        <v>200</v>
      </c>
      <c r="AT143" s="150" t="s">
        <v>143</v>
      </c>
      <c r="AU143" s="150" t="s">
        <v>147</v>
      </c>
      <c r="AY143" s="14" t="s">
        <v>140</v>
      </c>
      <c r="BE143" s="151">
        <f t="shared" ref="BE143:BE150" si="14">IF(N143="základná",J143,0)</f>
        <v>0</v>
      </c>
      <c r="BF143" s="151">
        <f t="shared" ref="BF143:BF150" si="15">IF(N143="znížená",J143,0)</f>
        <v>0</v>
      </c>
      <c r="BG143" s="151">
        <f t="shared" ref="BG143:BG150" si="16">IF(N143="zákl. prenesená",J143,0)</f>
        <v>0</v>
      </c>
      <c r="BH143" s="151">
        <f t="shared" ref="BH143:BH150" si="17">IF(N143="zníž. prenesená",J143,0)</f>
        <v>0</v>
      </c>
      <c r="BI143" s="151">
        <f t="shared" ref="BI143:BI150" si="18">IF(N143="nulová",J143,0)</f>
        <v>0</v>
      </c>
      <c r="BJ143" s="14" t="s">
        <v>147</v>
      </c>
      <c r="BK143" s="151">
        <f t="shared" ref="BK143:BK150" si="19">ROUND(I143*H143,2)</f>
        <v>0</v>
      </c>
      <c r="BL143" s="14" t="s">
        <v>200</v>
      </c>
      <c r="BM143" s="150" t="s">
        <v>1972</v>
      </c>
    </row>
    <row r="144" spans="1:65" s="2" customFormat="1" ht="37.9" customHeight="1" x14ac:dyDescent="0.2">
      <c r="A144" s="29"/>
      <c r="B144" s="142"/>
      <c r="C144" s="173" t="s">
        <v>185</v>
      </c>
      <c r="D144" s="173" t="s">
        <v>143</v>
      </c>
      <c r="E144" s="174" t="s">
        <v>1973</v>
      </c>
      <c r="F144" s="175" t="s">
        <v>1974</v>
      </c>
      <c r="G144" s="176" t="s">
        <v>163</v>
      </c>
      <c r="H144" s="177">
        <v>41</v>
      </c>
      <c r="I144" s="143"/>
      <c r="J144" s="144">
        <f t="shared" si="10"/>
        <v>0</v>
      </c>
      <c r="K144" s="145"/>
      <c r="L144" s="30"/>
      <c r="M144" s="146" t="s">
        <v>1</v>
      </c>
      <c r="N144" s="147" t="s">
        <v>40</v>
      </c>
      <c r="O144" s="55"/>
      <c r="P144" s="148">
        <f t="shared" si="11"/>
        <v>0</v>
      </c>
      <c r="Q144" s="148">
        <v>0</v>
      </c>
      <c r="R144" s="148">
        <f t="shared" si="12"/>
        <v>0</v>
      </c>
      <c r="S144" s="148">
        <v>0</v>
      </c>
      <c r="T144" s="14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0" t="s">
        <v>200</v>
      </c>
      <c r="AT144" s="150" t="s">
        <v>143</v>
      </c>
      <c r="AU144" s="150" t="s">
        <v>147</v>
      </c>
      <c r="AY144" s="14" t="s">
        <v>140</v>
      </c>
      <c r="BE144" s="151">
        <f t="shared" si="14"/>
        <v>0</v>
      </c>
      <c r="BF144" s="151">
        <f t="shared" si="15"/>
        <v>0</v>
      </c>
      <c r="BG144" s="151">
        <f t="shared" si="16"/>
        <v>0</v>
      </c>
      <c r="BH144" s="151">
        <f t="shared" si="17"/>
        <v>0</v>
      </c>
      <c r="BI144" s="151">
        <f t="shared" si="18"/>
        <v>0</v>
      </c>
      <c r="BJ144" s="14" t="s">
        <v>147</v>
      </c>
      <c r="BK144" s="151">
        <f t="shared" si="19"/>
        <v>0</v>
      </c>
      <c r="BL144" s="14" t="s">
        <v>200</v>
      </c>
      <c r="BM144" s="150" t="s">
        <v>1975</v>
      </c>
    </row>
    <row r="145" spans="1:65" s="2" customFormat="1" ht="49.15" customHeight="1" x14ac:dyDescent="0.2">
      <c r="A145" s="29"/>
      <c r="B145" s="142"/>
      <c r="C145" s="178" t="s">
        <v>189</v>
      </c>
      <c r="D145" s="178" t="s">
        <v>268</v>
      </c>
      <c r="E145" s="179" t="s">
        <v>1976</v>
      </c>
      <c r="F145" s="180" t="s">
        <v>2082</v>
      </c>
      <c r="G145" s="181" t="s">
        <v>1946</v>
      </c>
      <c r="H145" s="182">
        <v>2870</v>
      </c>
      <c r="I145" s="152"/>
      <c r="J145" s="153">
        <f t="shared" si="10"/>
        <v>0</v>
      </c>
      <c r="K145" s="154"/>
      <c r="L145" s="155"/>
      <c r="M145" s="156" t="s">
        <v>1</v>
      </c>
      <c r="N145" s="157" t="s">
        <v>40</v>
      </c>
      <c r="O145" s="55"/>
      <c r="P145" s="148">
        <f t="shared" si="11"/>
        <v>0</v>
      </c>
      <c r="Q145" s="148">
        <v>1.23E-2</v>
      </c>
      <c r="R145" s="148">
        <f t="shared" si="12"/>
        <v>35.301000000000002</v>
      </c>
      <c r="S145" s="148">
        <v>0</v>
      </c>
      <c r="T145" s="14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0" t="s">
        <v>263</v>
      </c>
      <c r="AT145" s="150" t="s">
        <v>268</v>
      </c>
      <c r="AU145" s="150" t="s">
        <v>147</v>
      </c>
      <c r="AY145" s="14" t="s">
        <v>140</v>
      </c>
      <c r="BE145" s="151">
        <f t="shared" si="14"/>
        <v>0</v>
      </c>
      <c r="BF145" s="151">
        <f t="shared" si="15"/>
        <v>0</v>
      </c>
      <c r="BG145" s="151">
        <f t="shared" si="16"/>
        <v>0</v>
      </c>
      <c r="BH145" s="151">
        <f t="shared" si="17"/>
        <v>0</v>
      </c>
      <c r="BI145" s="151">
        <f t="shared" si="18"/>
        <v>0</v>
      </c>
      <c r="BJ145" s="14" t="s">
        <v>147</v>
      </c>
      <c r="BK145" s="151">
        <f t="shared" si="19"/>
        <v>0</v>
      </c>
      <c r="BL145" s="14" t="s">
        <v>200</v>
      </c>
      <c r="BM145" s="150" t="s">
        <v>1977</v>
      </c>
    </row>
    <row r="146" spans="1:65" s="2" customFormat="1" ht="37.9" customHeight="1" x14ac:dyDescent="0.2">
      <c r="A146" s="29"/>
      <c r="B146" s="142"/>
      <c r="C146" s="178" t="s">
        <v>194</v>
      </c>
      <c r="D146" s="178" t="s">
        <v>268</v>
      </c>
      <c r="E146" s="179" t="s">
        <v>1978</v>
      </c>
      <c r="F146" s="180" t="s">
        <v>2083</v>
      </c>
      <c r="G146" s="181" t="s">
        <v>1946</v>
      </c>
      <c r="H146" s="182">
        <v>70</v>
      </c>
      <c r="I146" s="152"/>
      <c r="J146" s="153">
        <f t="shared" si="10"/>
        <v>0</v>
      </c>
      <c r="K146" s="154"/>
      <c r="L146" s="155"/>
      <c r="M146" s="156" t="s">
        <v>1</v>
      </c>
      <c r="N146" s="157" t="s">
        <v>40</v>
      </c>
      <c r="O146" s="55"/>
      <c r="P146" s="148">
        <f t="shared" si="11"/>
        <v>0</v>
      </c>
      <c r="Q146" s="148">
        <v>8.5000000000000006E-2</v>
      </c>
      <c r="R146" s="148">
        <f t="shared" si="12"/>
        <v>5.95</v>
      </c>
      <c r="S146" s="148">
        <v>0</v>
      </c>
      <c r="T146" s="14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0" t="s">
        <v>263</v>
      </c>
      <c r="AT146" s="150" t="s">
        <v>268</v>
      </c>
      <c r="AU146" s="150" t="s">
        <v>147</v>
      </c>
      <c r="AY146" s="14" t="s">
        <v>140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4" t="s">
        <v>147</v>
      </c>
      <c r="BK146" s="151">
        <f t="shared" si="19"/>
        <v>0</v>
      </c>
      <c r="BL146" s="14" t="s">
        <v>200</v>
      </c>
      <c r="BM146" s="150" t="s">
        <v>1979</v>
      </c>
    </row>
    <row r="147" spans="1:65" s="2" customFormat="1" ht="37.9" customHeight="1" x14ac:dyDescent="0.2">
      <c r="A147" s="29"/>
      <c r="B147" s="142"/>
      <c r="C147" s="178" t="s">
        <v>197</v>
      </c>
      <c r="D147" s="178" t="s">
        <v>268</v>
      </c>
      <c r="E147" s="179" t="s">
        <v>1980</v>
      </c>
      <c r="F147" s="180" t="s">
        <v>2084</v>
      </c>
      <c r="G147" s="181" t="s">
        <v>1946</v>
      </c>
      <c r="H147" s="182">
        <v>70</v>
      </c>
      <c r="I147" s="152"/>
      <c r="J147" s="153">
        <f t="shared" si="10"/>
        <v>0</v>
      </c>
      <c r="K147" s="154"/>
      <c r="L147" s="155"/>
      <c r="M147" s="156" t="s">
        <v>1</v>
      </c>
      <c r="N147" s="157" t="s">
        <v>40</v>
      </c>
      <c r="O147" s="55"/>
      <c r="P147" s="148">
        <f t="shared" si="11"/>
        <v>0</v>
      </c>
      <c r="Q147" s="148">
        <v>8.5000000000000006E-2</v>
      </c>
      <c r="R147" s="148">
        <f t="shared" si="12"/>
        <v>5.95</v>
      </c>
      <c r="S147" s="148">
        <v>0</v>
      </c>
      <c r="T147" s="14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0" t="s">
        <v>263</v>
      </c>
      <c r="AT147" s="150" t="s">
        <v>268</v>
      </c>
      <c r="AU147" s="150" t="s">
        <v>147</v>
      </c>
      <c r="AY147" s="14" t="s">
        <v>140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4" t="s">
        <v>147</v>
      </c>
      <c r="BK147" s="151">
        <f t="shared" si="19"/>
        <v>0</v>
      </c>
      <c r="BL147" s="14" t="s">
        <v>200</v>
      </c>
      <c r="BM147" s="150" t="s">
        <v>1981</v>
      </c>
    </row>
    <row r="148" spans="1:65" s="2" customFormat="1" ht="14.45" customHeight="1" x14ac:dyDescent="0.2">
      <c r="A148" s="29"/>
      <c r="B148" s="142"/>
      <c r="C148" s="178" t="s">
        <v>200</v>
      </c>
      <c r="D148" s="178" t="s">
        <v>268</v>
      </c>
      <c r="E148" s="179" t="s">
        <v>1982</v>
      </c>
      <c r="F148" s="180" t="s">
        <v>1983</v>
      </c>
      <c r="G148" s="181" t="s">
        <v>145</v>
      </c>
      <c r="H148" s="182">
        <v>2</v>
      </c>
      <c r="I148" s="152"/>
      <c r="J148" s="153">
        <f t="shared" si="10"/>
        <v>0</v>
      </c>
      <c r="K148" s="154"/>
      <c r="L148" s="155"/>
      <c r="M148" s="156" t="s">
        <v>1</v>
      </c>
      <c r="N148" s="157" t="s">
        <v>40</v>
      </c>
      <c r="O148" s="55"/>
      <c r="P148" s="148">
        <f t="shared" si="11"/>
        <v>0</v>
      </c>
      <c r="Q148" s="148">
        <v>1.0000000000000001E-5</v>
      </c>
      <c r="R148" s="148">
        <f t="shared" si="12"/>
        <v>2.0000000000000002E-5</v>
      </c>
      <c r="S148" s="148">
        <v>0</v>
      </c>
      <c r="T148" s="14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0" t="s">
        <v>633</v>
      </c>
      <c r="AT148" s="150" t="s">
        <v>268</v>
      </c>
      <c r="AU148" s="150" t="s">
        <v>147</v>
      </c>
      <c r="AY148" s="14" t="s">
        <v>140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4" t="s">
        <v>147</v>
      </c>
      <c r="BK148" s="151">
        <f t="shared" si="19"/>
        <v>0</v>
      </c>
      <c r="BL148" s="14" t="s">
        <v>633</v>
      </c>
      <c r="BM148" s="150" t="s">
        <v>2085</v>
      </c>
    </row>
    <row r="149" spans="1:65" s="2" customFormat="1" ht="14.45" customHeight="1" x14ac:dyDescent="0.2">
      <c r="A149" s="29"/>
      <c r="B149" s="142"/>
      <c r="C149" s="178" t="s">
        <v>204</v>
      </c>
      <c r="D149" s="178" t="s">
        <v>268</v>
      </c>
      <c r="E149" s="179" t="s">
        <v>1984</v>
      </c>
      <c r="F149" s="180" t="s">
        <v>1985</v>
      </c>
      <c r="G149" s="181" t="s">
        <v>145</v>
      </c>
      <c r="H149" s="182">
        <v>2</v>
      </c>
      <c r="I149" s="152"/>
      <c r="J149" s="153">
        <f t="shared" si="10"/>
        <v>0</v>
      </c>
      <c r="K149" s="154"/>
      <c r="L149" s="155"/>
      <c r="M149" s="156" t="s">
        <v>1</v>
      </c>
      <c r="N149" s="157" t="s">
        <v>40</v>
      </c>
      <c r="O149" s="55"/>
      <c r="P149" s="148">
        <f t="shared" si="11"/>
        <v>0</v>
      </c>
      <c r="Q149" s="148">
        <v>2.9E-4</v>
      </c>
      <c r="R149" s="148">
        <f t="shared" si="12"/>
        <v>5.8E-4</v>
      </c>
      <c r="S149" s="148">
        <v>0</v>
      </c>
      <c r="T149" s="14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0" t="s">
        <v>633</v>
      </c>
      <c r="AT149" s="150" t="s">
        <v>268</v>
      </c>
      <c r="AU149" s="150" t="s">
        <v>147</v>
      </c>
      <c r="AY149" s="14" t="s">
        <v>140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4" t="s">
        <v>147</v>
      </c>
      <c r="BK149" s="151">
        <f t="shared" si="19"/>
        <v>0</v>
      </c>
      <c r="BL149" s="14" t="s">
        <v>633</v>
      </c>
      <c r="BM149" s="150" t="s">
        <v>2086</v>
      </c>
    </row>
    <row r="150" spans="1:65" s="2" customFormat="1" ht="24.2" customHeight="1" x14ac:dyDescent="0.2">
      <c r="A150" s="29"/>
      <c r="B150" s="142"/>
      <c r="C150" s="173" t="s">
        <v>208</v>
      </c>
      <c r="D150" s="173" t="s">
        <v>143</v>
      </c>
      <c r="E150" s="174" t="s">
        <v>1986</v>
      </c>
      <c r="F150" s="175" t="s">
        <v>1987</v>
      </c>
      <c r="G150" s="176" t="s">
        <v>462</v>
      </c>
      <c r="H150" s="158"/>
      <c r="I150" s="143"/>
      <c r="J150" s="144">
        <f t="shared" si="10"/>
        <v>0</v>
      </c>
      <c r="K150" s="145"/>
      <c r="L150" s="30"/>
      <c r="M150" s="146" t="s">
        <v>1</v>
      </c>
      <c r="N150" s="147" t="s">
        <v>40</v>
      </c>
      <c r="O150" s="55"/>
      <c r="P150" s="148">
        <f t="shared" si="11"/>
        <v>0</v>
      </c>
      <c r="Q150" s="148">
        <v>0</v>
      </c>
      <c r="R150" s="148">
        <f t="shared" si="12"/>
        <v>0</v>
      </c>
      <c r="S150" s="148">
        <v>0</v>
      </c>
      <c r="T150" s="14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0" t="s">
        <v>200</v>
      </c>
      <c r="AT150" s="150" t="s">
        <v>143</v>
      </c>
      <c r="AU150" s="150" t="s">
        <v>147</v>
      </c>
      <c r="AY150" s="14" t="s">
        <v>140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4" t="s">
        <v>147</v>
      </c>
      <c r="BK150" s="151">
        <f t="shared" si="19"/>
        <v>0</v>
      </c>
      <c r="BL150" s="14" t="s">
        <v>200</v>
      </c>
      <c r="BM150" s="150" t="s">
        <v>1988</v>
      </c>
    </row>
    <row r="151" spans="1:65" s="12" customFormat="1" ht="25.9" customHeight="1" x14ac:dyDescent="0.2">
      <c r="B151" s="130"/>
      <c r="D151" s="131" t="s">
        <v>73</v>
      </c>
      <c r="E151" s="132" t="s">
        <v>268</v>
      </c>
      <c r="F151" s="132" t="s">
        <v>1161</v>
      </c>
      <c r="I151" s="133"/>
      <c r="J151" s="118">
        <f>BK151</f>
        <v>0</v>
      </c>
      <c r="L151" s="130"/>
      <c r="M151" s="134"/>
      <c r="N151" s="135"/>
      <c r="O151" s="135"/>
      <c r="P151" s="136">
        <f>P152+P182</f>
        <v>0</v>
      </c>
      <c r="Q151" s="135"/>
      <c r="R151" s="136">
        <f>R152+R182</f>
        <v>27.563089999999999</v>
      </c>
      <c r="S151" s="135"/>
      <c r="T151" s="137">
        <f>T152+T182</f>
        <v>0</v>
      </c>
      <c r="AR151" s="131" t="s">
        <v>141</v>
      </c>
      <c r="AT151" s="138" t="s">
        <v>73</v>
      </c>
      <c r="AU151" s="138" t="s">
        <v>74</v>
      </c>
      <c r="AY151" s="131" t="s">
        <v>140</v>
      </c>
      <c r="BK151" s="139">
        <f>BK152+BK182</f>
        <v>0</v>
      </c>
    </row>
    <row r="152" spans="1:65" s="12" customFormat="1" ht="22.9" customHeight="1" x14ac:dyDescent="0.2">
      <c r="B152" s="130"/>
      <c r="D152" s="131" t="s">
        <v>73</v>
      </c>
      <c r="E152" s="140" t="s">
        <v>1162</v>
      </c>
      <c r="F152" s="140" t="s">
        <v>1163</v>
      </c>
      <c r="I152" s="133"/>
      <c r="J152" s="141">
        <f>BK152</f>
        <v>0</v>
      </c>
      <c r="L152" s="130"/>
      <c r="M152" s="134"/>
      <c r="N152" s="135"/>
      <c r="O152" s="135"/>
      <c r="P152" s="136">
        <f>SUM(P153:P181)</f>
        <v>0</v>
      </c>
      <c r="Q152" s="135"/>
      <c r="R152" s="136">
        <f>SUM(R153:R181)</f>
        <v>27.563089999999999</v>
      </c>
      <c r="S152" s="135"/>
      <c r="T152" s="137">
        <f>SUM(T153:T181)</f>
        <v>0</v>
      </c>
      <c r="AR152" s="131" t="s">
        <v>141</v>
      </c>
      <c r="AT152" s="138" t="s">
        <v>73</v>
      </c>
      <c r="AU152" s="138" t="s">
        <v>80</v>
      </c>
      <c r="AY152" s="131" t="s">
        <v>140</v>
      </c>
      <c r="BK152" s="139">
        <f>SUM(BK153:BK181)</f>
        <v>0</v>
      </c>
    </row>
    <row r="153" spans="1:65" s="2" customFormat="1" ht="24.2" customHeight="1" x14ac:dyDescent="0.2">
      <c r="A153" s="29"/>
      <c r="B153" s="142"/>
      <c r="C153" s="173" t="s">
        <v>212</v>
      </c>
      <c r="D153" s="173" t="s">
        <v>143</v>
      </c>
      <c r="E153" s="174" t="s">
        <v>1989</v>
      </c>
      <c r="F153" s="175" t="s">
        <v>1990</v>
      </c>
      <c r="G153" s="176" t="s">
        <v>145</v>
      </c>
      <c r="H153" s="177">
        <v>41</v>
      </c>
      <c r="I153" s="143"/>
      <c r="J153" s="144">
        <f t="shared" ref="J153:J181" si="20">ROUND(I153*H153,2)</f>
        <v>0</v>
      </c>
      <c r="K153" s="145"/>
      <c r="L153" s="30"/>
      <c r="M153" s="146" t="s">
        <v>1</v>
      </c>
      <c r="N153" s="147" t="s">
        <v>40</v>
      </c>
      <c r="O153" s="55"/>
      <c r="P153" s="148">
        <f t="shared" ref="P153:P181" si="21">O153*H153</f>
        <v>0</v>
      </c>
      <c r="Q153" s="148">
        <v>0</v>
      </c>
      <c r="R153" s="148">
        <f t="shared" ref="R153:R181" si="22">Q153*H153</f>
        <v>0</v>
      </c>
      <c r="S153" s="148">
        <v>0</v>
      </c>
      <c r="T153" s="149">
        <f t="shared" ref="T153:T181" si="23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0" t="s">
        <v>393</v>
      </c>
      <c r="AT153" s="150" t="s">
        <v>143</v>
      </c>
      <c r="AU153" s="150" t="s">
        <v>147</v>
      </c>
      <c r="AY153" s="14" t="s">
        <v>140</v>
      </c>
      <c r="BE153" s="151">
        <f t="shared" ref="BE153:BE181" si="24">IF(N153="základná",J153,0)</f>
        <v>0</v>
      </c>
      <c r="BF153" s="151">
        <f t="shared" ref="BF153:BF181" si="25">IF(N153="znížená",J153,0)</f>
        <v>0</v>
      </c>
      <c r="BG153" s="151">
        <f t="shared" ref="BG153:BG181" si="26">IF(N153="zákl. prenesená",J153,0)</f>
        <v>0</v>
      </c>
      <c r="BH153" s="151">
        <f t="shared" ref="BH153:BH181" si="27">IF(N153="zníž. prenesená",J153,0)</f>
        <v>0</v>
      </c>
      <c r="BI153" s="151">
        <f t="shared" ref="BI153:BI181" si="28">IF(N153="nulová",J153,0)</f>
        <v>0</v>
      </c>
      <c r="BJ153" s="14" t="s">
        <v>147</v>
      </c>
      <c r="BK153" s="151">
        <f t="shared" ref="BK153:BK181" si="29">ROUND(I153*H153,2)</f>
        <v>0</v>
      </c>
      <c r="BL153" s="14" t="s">
        <v>393</v>
      </c>
      <c r="BM153" s="150" t="s">
        <v>1991</v>
      </c>
    </row>
    <row r="154" spans="1:65" s="2" customFormat="1" ht="37.9" customHeight="1" x14ac:dyDescent="0.2">
      <c r="A154" s="29"/>
      <c r="B154" s="142"/>
      <c r="C154" s="178" t="s">
        <v>7</v>
      </c>
      <c r="D154" s="178" t="s">
        <v>268</v>
      </c>
      <c r="E154" s="179" t="s">
        <v>1992</v>
      </c>
      <c r="F154" s="180" t="s">
        <v>1993</v>
      </c>
      <c r="G154" s="181" t="s">
        <v>1946</v>
      </c>
      <c r="H154" s="182">
        <v>350</v>
      </c>
      <c r="I154" s="152"/>
      <c r="J154" s="153">
        <f t="shared" si="20"/>
        <v>0</v>
      </c>
      <c r="K154" s="154"/>
      <c r="L154" s="155"/>
      <c r="M154" s="156" t="s">
        <v>1</v>
      </c>
      <c r="N154" s="157" t="s">
        <v>40</v>
      </c>
      <c r="O154" s="55"/>
      <c r="P154" s="148">
        <f t="shared" si="21"/>
        <v>0</v>
      </c>
      <c r="Q154" s="148">
        <v>4.0000000000000002E-4</v>
      </c>
      <c r="R154" s="148">
        <f t="shared" si="22"/>
        <v>0.14000000000000001</v>
      </c>
      <c r="S154" s="148">
        <v>0</v>
      </c>
      <c r="T154" s="149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0" t="s">
        <v>633</v>
      </c>
      <c r="AT154" s="150" t="s">
        <v>268</v>
      </c>
      <c r="AU154" s="150" t="s">
        <v>147</v>
      </c>
      <c r="AY154" s="14" t="s">
        <v>140</v>
      </c>
      <c r="BE154" s="151">
        <f t="shared" si="24"/>
        <v>0</v>
      </c>
      <c r="BF154" s="151">
        <f t="shared" si="25"/>
        <v>0</v>
      </c>
      <c r="BG154" s="151">
        <f t="shared" si="26"/>
        <v>0</v>
      </c>
      <c r="BH154" s="151">
        <f t="shared" si="27"/>
        <v>0</v>
      </c>
      <c r="BI154" s="151">
        <f t="shared" si="28"/>
        <v>0</v>
      </c>
      <c r="BJ154" s="14" t="s">
        <v>147</v>
      </c>
      <c r="BK154" s="151">
        <f t="shared" si="29"/>
        <v>0</v>
      </c>
      <c r="BL154" s="14" t="s">
        <v>633</v>
      </c>
      <c r="BM154" s="150" t="s">
        <v>1994</v>
      </c>
    </row>
    <row r="155" spans="1:65" s="2" customFormat="1" ht="24.2" customHeight="1" x14ac:dyDescent="0.2">
      <c r="A155" s="29"/>
      <c r="B155" s="142"/>
      <c r="C155" s="178" t="s">
        <v>219</v>
      </c>
      <c r="D155" s="178" t="s">
        <v>268</v>
      </c>
      <c r="E155" s="179" t="s">
        <v>1995</v>
      </c>
      <c r="F155" s="180" t="s">
        <v>1996</v>
      </c>
      <c r="G155" s="181" t="s">
        <v>1946</v>
      </c>
      <c r="H155" s="182">
        <v>350</v>
      </c>
      <c r="I155" s="152"/>
      <c r="J155" s="153">
        <f t="shared" si="20"/>
        <v>0</v>
      </c>
      <c r="K155" s="154"/>
      <c r="L155" s="155"/>
      <c r="M155" s="156" t="s">
        <v>1</v>
      </c>
      <c r="N155" s="157" t="s">
        <v>40</v>
      </c>
      <c r="O155" s="55"/>
      <c r="P155" s="148">
        <f t="shared" si="21"/>
        <v>0</v>
      </c>
      <c r="Q155" s="148">
        <v>4.0000000000000002E-4</v>
      </c>
      <c r="R155" s="148">
        <f t="shared" si="22"/>
        <v>0.14000000000000001</v>
      </c>
      <c r="S155" s="148">
        <v>0</v>
      </c>
      <c r="T155" s="149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0" t="s">
        <v>633</v>
      </c>
      <c r="AT155" s="150" t="s">
        <v>268</v>
      </c>
      <c r="AU155" s="150" t="s">
        <v>147</v>
      </c>
      <c r="AY155" s="14" t="s">
        <v>140</v>
      </c>
      <c r="BE155" s="151">
        <f t="shared" si="24"/>
        <v>0</v>
      </c>
      <c r="BF155" s="151">
        <f t="shared" si="25"/>
        <v>0</v>
      </c>
      <c r="BG155" s="151">
        <f t="shared" si="26"/>
        <v>0</v>
      </c>
      <c r="BH155" s="151">
        <f t="shared" si="27"/>
        <v>0</v>
      </c>
      <c r="BI155" s="151">
        <f t="shared" si="28"/>
        <v>0</v>
      </c>
      <c r="BJ155" s="14" t="s">
        <v>147</v>
      </c>
      <c r="BK155" s="151">
        <f t="shared" si="29"/>
        <v>0</v>
      </c>
      <c r="BL155" s="14" t="s">
        <v>633</v>
      </c>
      <c r="BM155" s="150" t="s">
        <v>1997</v>
      </c>
    </row>
    <row r="156" spans="1:65" s="2" customFormat="1" ht="24.2" customHeight="1" x14ac:dyDescent="0.2">
      <c r="A156" s="29"/>
      <c r="B156" s="142"/>
      <c r="C156" s="178" t="s">
        <v>223</v>
      </c>
      <c r="D156" s="178" t="s">
        <v>268</v>
      </c>
      <c r="E156" s="179" t="s">
        <v>1998</v>
      </c>
      <c r="F156" s="180" t="s">
        <v>1999</v>
      </c>
      <c r="G156" s="181" t="s">
        <v>1946</v>
      </c>
      <c r="H156" s="182">
        <v>350</v>
      </c>
      <c r="I156" s="152"/>
      <c r="J156" s="153">
        <f t="shared" si="20"/>
        <v>0</v>
      </c>
      <c r="K156" s="154"/>
      <c r="L156" s="155"/>
      <c r="M156" s="156" t="s">
        <v>1</v>
      </c>
      <c r="N156" s="157" t="s">
        <v>40</v>
      </c>
      <c r="O156" s="55"/>
      <c r="P156" s="148">
        <f t="shared" si="21"/>
        <v>0</v>
      </c>
      <c r="Q156" s="148">
        <v>4.0000000000000002E-4</v>
      </c>
      <c r="R156" s="148">
        <f t="shared" si="22"/>
        <v>0.14000000000000001</v>
      </c>
      <c r="S156" s="148">
        <v>0</v>
      </c>
      <c r="T156" s="149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0" t="s">
        <v>633</v>
      </c>
      <c r="AT156" s="150" t="s">
        <v>268</v>
      </c>
      <c r="AU156" s="150" t="s">
        <v>147</v>
      </c>
      <c r="AY156" s="14" t="s">
        <v>140</v>
      </c>
      <c r="BE156" s="151">
        <f t="shared" si="24"/>
        <v>0</v>
      </c>
      <c r="BF156" s="151">
        <f t="shared" si="25"/>
        <v>0</v>
      </c>
      <c r="BG156" s="151">
        <f t="shared" si="26"/>
        <v>0</v>
      </c>
      <c r="BH156" s="151">
        <f t="shared" si="27"/>
        <v>0</v>
      </c>
      <c r="BI156" s="151">
        <f t="shared" si="28"/>
        <v>0</v>
      </c>
      <c r="BJ156" s="14" t="s">
        <v>147</v>
      </c>
      <c r="BK156" s="151">
        <f t="shared" si="29"/>
        <v>0</v>
      </c>
      <c r="BL156" s="14" t="s">
        <v>633</v>
      </c>
      <c r="BM156" s="150" t="s">
        <v>2000</v>
      </c>
    </row>
    <row r="157" spans="1:65" s="2" customFormat="1" ht="24.2" customHeight="1" x14ac:dyDescent="0.2">
      <c r="A157" s="29"/>
      <c r="B157" s="142"/>
      <c r="C157" s="178" t="s">
        <v>227</v>
      </c>
      <c r="D157" s="178" t="s">
        <v>268</v>
      </c>
      <c r="E157" s="179" t="s">
        <v>2001</v>
      </c>
      <c r="F157" s="180" t="s">
        <v>2002</v>
      </c>
      <c r="G157" s="181" t="s">
        <v>1946</v>
      </c>
      <c r="H157" s="182">
        <v>350</v>
      </c>
      <c r="I157" s="152"/>
      <c r="J157" s="153">
        <f t="shared" si="20"/>
        <v>0</v>
      </c>
      <c r="K157" s="154"/>
      <c r="L157" s="155"/>
      <c r="M157" s="156" t="s">
        <v>1</v>
      </c>
      <c r="N157" s="157" t="s">
        <v>40</v>
      </c>
      <c r="O157" s="55"/>
      <c r="P157" s="148">
        <f t="shared" si="21"/>
        <v>0</v>
      </c>
      <c r="Q157" s="148">
        <v>4.0000000000000002E-4</v>
      </c>
      <c r="R157" s="148">
        <f t="shared" si="22"/>
        <v>0.14000000000000001</v>
      </c>
      <c r="S157" s="148">
        <v>0</v>
      </c>
      <c r="T157" s="149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0" t="s">
        <v>633</v>
      </c>
      <c r="AT157" s="150" t="s">
        <v>268</v>
      </c>
      <c r="AU157" s="150" t="s">
        <v>147</v>
      </c>
      <c r="AY157" s="14" t="s">
        <v>140</v>
      </c>
      <c r="BE157" s="151">
        <f t="shared" si="24"/>
        <v>0</v>
      </c>
      <c r="BF157" s="151">
        <f t="shared" si="25"/>
        <v>0</v>
      </c>
      <c r="BG157" s="151">
        <f t="shared" si="26"/>
        <v>0</v>
      </c>
      <c r="BH157" s="151">
        <f t="shared" si="27"/>
        <v>0</v>
      </c>
      <c r="BI157" s="151">
        <f t="shared" si="28"/>
        <v>0</v>
      </c>
      <c r="BJ157" s="14" t="s">
        <v>147</v>
      </c>
      <c r="BK157" s="151">
        <f t="shared" si="29"/>
        <v>0</v>
      </c>
      <c r="BL157" s="14" t="s">
        <v>633</v>
      </c>
      <c r="BM157" s="150" t="s">
        <v>2003</v>
      </c>
    </row>
    <row r="158" spans="1:65" s="2" customFormat="1" ht="24.2" customHeight="1" x14ac:dyDescent="0.2">
      <c r="A158" s="29"/>
      <c r="B158" s="142"/>
      <c r="C158" s="178" t="s">
        <v>231</v>
      </c>
      <c r="D158" s="178" t="s">
        <v>268</v>
      </c>
      <c r="E158" s="179" t="s">
        <v>2004</v>
      </c>
      <c r="F158" s="180" t="s">
        <v>2005</v>
      </c>
      <c r="G158" s="181" t="s">
        <v>1946</v>
      </c>
      <c r="H158" s="182">
        <v>350</v>
      </c>
      <c r="I158" s="152"/>
      <c r="J158" s="153">
        <f t="shared" si="20"/>
        <v>0</v>
      </c>
      <c r="K158" s="154"/>
      <c r="L158" s="155"/>
      <c r="M158" s="156" t="s">
        <v>1</v>
      </c>
      <c r="N158" s="157" t="s">
        <v>40</v>
      </c>
      <c r="O158" s="55"/>
      <c r="P158" s="148">
        <f t="shared" si="21"/>
        <v>0</v>
      </c>
      <c r="Q158" s="148">
        <v>4.0000000000000002E-4</v>
      </c>
      <c r="R158" s="148">
        <f t="shared" si="22"/>
        <v>0.14000000000000001</v>
      </c>
      <c r="S158" s="148">
        <v>0</v>
      </c>
      <c r="T158" s="149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0" t="s">
        <v>633</v>
      </c>
      <c r="AT158" s="150" t="s">
        <v>268</v>
      </c>
      <c r="AU158" s="150" t="s">
        <v>147</v>
      </c>
      <c r="AY158" s="14" t="s">
        <v>140</v>
      </c>
      <c r="BE158" s="151">
        <f t="shared" si="24"/>
        <v>0</v>
      </c>
      <c r="BF158" s="151">
        <f t="shared" si="25"/>
        <v>0</v>
      </c>
      <c r="BG158" s="151">
        <f t="shared" si="26"/>
        <v>0</v>
      </c>
      <c r="BH158" s="151">
        <f t="shared" si="27"/>
        <v>0</v>
      </c>
      <c r="BI158" s="151">
        <f t="shared" si="28"/>
        <v>0</v>
      </c>
      <c r="BJ158" s="14" t="s">
        <v>147</v>
      </c>
      <c r="BK158" s="151">
        <f t="shared" si="29"/>
        <v>0</v>
      </c>
      <c r="BL158" s="14" t="s">
        <v>633</v>
      </c>
      <c r="BM158" s="150" t="s">
        <v>2006</v>
      </c>
    </row>
    <row r="159" spans="1:65" s="2" customFormat="1" ht="24.2" customHeight="1" x14ac:dyDescent="0.2">
      <c r="A159" s="29"/>
      <c r="B159" s="142"/>
      <c r="C159" s="178" t="s">
        <v>235</v>
      </c>
      <c r="D159" s="178" t="s">
        <v>268</v>
      </c>
      <c r="E159" s="179" t="s">
        <v>2007</v>
      </c>
      <c r="F159" s="180" t="s">
        <v>2008</v>
      </c>
      <c r="G159" s="181" t="s">
        <v>1946</v>
      </c>
      <c r="H159" s="182">
        <v>350</v>
      </c>
      <c r="I159" s="152"/>
      <c r="J159" s="153">
        <f t="shared" si="20"/>
        <v>0</v>
      </c>
      <c r="K159" s="154"/>
      <c r="L159" s="155"/>
      <c r="M159" s="156" t="s">
        <v>1</v>
      </c>
      <c r="N159" s="157" t="s">
        <v>40</v>
      </c>
      <c r="O159" s="55"/>
      <c r="P159" s="148">
        <f t="shared" si="21"/>
        <v>0</v>
      </c>
      <c r="Q159" s="148">
        <v>4.0000000000000002E-4</v>
      </c>
      <c r="R159" s="148">
        <f t="shared" si="22"/>
        <v>0.14000000000000001</v>
      </c>
      <c r="S159" s="148">
        <v>0</v>
      </c>
      <c r="T159" s="149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0" t="s">
        <v>633</v>
      </c>
      <c r="AT159" s="150" t="s">
        <v>268</v>
      </c>
      <c r="AU159" s="150" t="s">
        <v>147</v>
      </c>
      <c r="AY159" s="14" t="s">
        <v>140</v>
      </c>
      <c r="BE159" s="151">
        <f t="shared" si="24"/>
        <v>0</v>
      </c>
      <c r="BF159" s="151">
        <f t="shared" si="25"/>
        <v>0</v>
      </c>
      <c r="BG159" s="151">
        <f t="shared" si="26"/>
        <v>0</v>
      </c>
      <c r="BH159" s="151">
        <f t="shared" si="27"/>
        <v>0</v>
      </c>
      <c r="BI159" s="151">
        <f t="shared" si="28"/>
        <v>0</v>
      </c>
      <c r="BJ159" s="14" t="s">
        <v>147</v>
      </c>
      <c r="BK159" s="151">
        <f t="shared" si="29"/>
        <v>0</v>
      </c>
      <c r="BL159" s="14" t="s">
        <v>633</v>
      </c>
      <c r="BM159" s="150" t="s">
        <v>2009</v>
      </c>
    </row>
    <row r="160" spans="1:65" s="2" customFormat="1" ht="24.2" customHeight="1" x14ac:dyDescent="0.2">
      <c r="A160" s="29"/>
      <c r="B160" s="142"/>
      <c r="C160" s="178" t="s">
        <v>239</v>
      </c>
      <c r="D160" s="178" t="s">
        <v>268</v>
      </c>
      <c r="E160" s="179" t="s">
        <v>2010</v>
      </c>
      <c r="F160" s="180" t="s">
        <v>2011</v>
      </c>
      <c r="G160" s="181" t="s">
        <v>1946</v>
      </c>
      <c r="H160" s="182">
        <v>350</v>
      </c>
      <c r="I160" s="152"/>
      <c r="J160" s="153">
        <f t="shared" si="20"/>
        <v>0</v>
      </c>
      <c r="K160" s="154"/>
      <c r="L160" s="155"/>
      <c r="M160" s="156" t="s">
        <v>1</v>
      </c>
      <c r="N160" s="157" t="s">
        <v>40</v>
      </c>
      <c r="O160" s="55"/>
      <c r="P160" s="148">
        <f t="shared" si="21"/>
        <v>0</v>
      </c>
      <c r="Q160" s="148">
        <v>4.0000000000000002E-4</v>
      </c>
      <c r="R160" s="148">
        <f t="shared" si="22"/>
        <v>0.14000000000000001</v>
      </c>
      <c r="S160" s="148">
        <v>0</v>
      </c>
      <c r="T160" s="149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0" t="s">
        <v>633</v>
      </c>
      <c r="AT160" s="150" t="s">
        <v>268</v>
      </c>
      <c r="AU160" s="150" t="s">
        <v>147</v>
      </c>
      <c r="AY160" s="14" t="s">
        <v>140</v>
      </c>
      <c r="BE160" s="151">
        <f t="shared" si="24"/>
        <v>0</v>
      </c>
      <c r="BF160" s="151">
        <f t="shared" si="25"/>
        <v>0</v>
      </c>
      <c r="BG160" s="151">
        <f t="shared" si="26"/>
        <v>0</v>
      </c>
      <c r="BH160" s="151">
        <f t="shared" si="27"/>
        <v>0</v>
      </c>
      <c r="BI160" s="151">
        <f t="shared" si="28"/>
        <v>0</v>
      </c>
      <c r="BJ160" s="14" t="s">
        <v>147</v>
      </c>
      <c r="BK160" s="151">
        <f t="shared" si="29"/>
        <v>0</v>
      </c>
      <c r="BL160" s="14" t="s">
        <v>633</v>
      </c>
      <c r="BM160" s="150" t="s">
        <v>2012</v>
      </c>
    </row>
    <row r="161" spans="1:65" s="2" customFormat="1" ht="24.2" customHeight="1" x14ac:dyDescent="0.2">
      <c r="A161" s="29"/>
      <c r="B161" s="142"/>
      <c r="C161" s="178" t="s">
        <v>243</v>
      </c>
      <c r="D161" s="178" t="s">
        <v>268</v>
      </c>
      <c r="E161" s="179" t="s">
        <v>2013</v>
      </c>
      <c r="F161" s="180" t="s">
        <v>2014</v>
      </c>
      <c r="G161" s="181" t="s">
        <v>1946</v>
      </c>
      <c r="H161" s="182">
        <v>350</v>
      </c>
      <c r="I161" s="152"/>
      <c r="J161" s="153">
        <f t="shared" si="20"/>
        <v>0</v>
      </c>
      <c r="K161" s="154"/>
      <c r="L161" s="155"/>
      <c r="M161" s="156" t="s">
        <v>1</v>
      </c>
      <c r="N161" s="157" t="s">
        <v>40</v>
      </c>
      <c r="O161" s="55"/>
      <c r="P161" s="148">
        <f t="shared" si="21"/>
        <v>0</v>
      </c>
      <c r="Q161" s="148">
        <v>4.0000000000000002E-4</v>
      </c>
      <c r="R161" s="148">
        <f t="shared" si="22"/>
        <v>0.14000000000000001</v>
      </c>
      <c r="S161" s="148">
        <v>0</v>
      </c>
      <c r="T161" s="149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0" t="s">
        <v>633</v>
      </c>
      <c r="AT161" s="150" t="s">
        <v>268</v>
      </c>
      <c r="AU161" s="150" t="s">
        <v>147</v>
      </c>
      <c r="AY161" s="14" t="s">
        <v>140</v>
      </c>
      <c r="BE161" s="151">
        <f t="shared" si="24"/>
        <v>0</v>
      </c>
      <c r="BF161" s="151">
        <f t="shared" si="25"/>
        <v>0</v>
      </c>
      <c r="BG161" s="151">
        <f t="shared" si="26"/>
        <v>0</v>
      </c>
      <c r="BH161" s="151">
        <f t="shared" si="27"/>
        <v>0</v>
      </c>
      <c r="BI161" s="151">
        <f t="shared" si="28"/>
        <v>0</v>
      </c>
      <c r="BJ161" s="14" t="s">
        <v>147</v>
      </c>
      <c r="BK161" s="151">
        <f t="shared" si="29"/>
        <v>0</v>
      </c>
      <c r="BL161" s="14" t="s">
        <v>633</v>
      </c>
      <c r="BM161" s="150" t="s">
        <v>2015</v>
      </c>
    </row>
    <row r="162" spans="1:65" s="2" customFormat="1" ht="24.2" customHeight="1" x14ac:dyDescent="0.2">
      <c r="A162" s="29"/>
      <c r="B162" s="142"/>
      <c r="C162" s="178" t="s">
        <v>247</v>
      </c>
      <c r="D162" s="178" t="s">
        <v>268</v>
      </c>
      <c r="E162" s="179" t="s">
        <v>2016</v>
      </c>
      <c r="F162" s="180" t="s">
        <v>2017</v>
      </c>
      <c r="G162" s="181" t="s">
        <v>1946</v>
      </c>
      <c r="H162" s="182">
        <v>70</v>
      </c>
      <c r="I162" s="152"/>
      <c r="J162" s="153">
        <f t="shared" si="20"/>
        <v>0</v>
      </c>
      <c r="K162" s="154"/>
      <c r="L162" s="155"/>
      <c r="M162" s="156" t="s">
        <v>1</v>
      </c>
      <c r="N162" s="157" t="s">
        <v>40</v>
      </c>
      <c r="O162" s="55"/>
      <c r="P162" s="148">
        <f t="shared" si="21"/>
        <v>0</v>
      </c>
      <c r="Q162" s="148">
        <v>4.0000000000000002E-4</v>
      </c>
      <c r="R162" s="148">
        <f t="shared" si="22"/>
        <v>2.8000000000000001E-2</v>
      </c>
      <c r="S162" s="148">
        <v>0</v>
      </c>
      <c r="T162" s="149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0" t="s">
        <v>633</v>
      </c>
      <c r="AT162" s="150" t="s">
        <v>268</v>
      </c>
      <c r="AU162" s="150" t="s">
        <v>147</v>
      </c>
      <c r="AY162" s="14" t="s">
        <v>140</v>
      </c>
      <c r="BE162" s="151">
        <f t="shared" si="24"/>
        <v>0</v>
      </c>
      <c r="BF162" s="151">
        <f t="shared" si="25"/>
        <v>0</v>
      </c>
      <c r="BG162" s="151">
        <f t="shared" si="26"/>
        <v>0</v>
      </c>
      <c r="BH162" s="151">
        <f t="shared" si="27"/>
        <v>0</v>
      </c>
      <c r="BI162" s="151">
        <f t="shared" si="28"/>
        <v>0</v>
      </c>
      <c r="BJ162" s="14" t="s">
        <v>147</v>
      </c>
      <c r="BK162" s="151">
        <f t="shared" si="29"/>
        <v>0</v>
      </c>
      <c r="BL162" s="14" t="s">
        <v>633</v>
      </c>
      <c r="BM162" s="150" t="s">
        <v>2018</v>
      </c>
    </row>
    <row r="163" spans="1:65" s="2" customFormat="1" ht="24.2" customHeight="1" x14ac:dyDescent="0.2">
      <c r="A163" s="29"/>
      <c r="B163" s="142"/>
      <c r="C163" s="173" t="s">
        <v>251</v>
      </c>
      <c r="D163" s="173" t="s">
        <v>143</v>
      </c>
      <c r="E163" s="174" t="s">
        <v>2019</v>
      </c>
      <c r="F163" s="175" t="s">
        <v>2020</v>
      </c>
      <c r="G163" s="176" t="s">
        <v>145</v>
      </c>
      <c r="H163" s="177">
        <v>4</v>
      </c>
      <c r="I163" s="143"/>
      <c r="J163" s="144">
        <f t="shared" si="20"/>
        <v>0</v>
      </c>
      <c r="K163" s="145"/>
      <c r="L163" s="30"/>
      <c r="M163" s="146" t="s">
        <v>1</v>
      </c>
      <c r="N163" s="147" t="s">
        <v>40</v>
      </c>
      <c r="O163" s="55"/>
      <c r="P163" s="148">
        <f t="shared" si="21"/>
        <v>0</v>
      </c>
      <c r="Q163" s="148">
        <v>0</v>
      </c>
      <c r="R163" s="148">
        <f t="shared" si="22"/>
        <v>0</v>
      </c>
      <c r="S163" s="148">
        <v>0</v>
      </c>
      <c r="T163" s="149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0" t="s">
        <v>393</v>
      </c>
      <c r="AT163" s="150" t="s">
        <v>143</v>
      </c>
      <c r="AU163" s="150" t="s">
        <v>147</v>
      </c>
      <c r="AY163" s="14" t="s">
        <v>140</v>
      </c>
      <c r="BE163" s="151">
        <f t="shared" si="24"/>
        <v>0</v>
      </c>
      <c r="BF163" s="151">
        <f t="shared" si="25"/>
        <v>0</v>
      </c>
      <c r="BG163" s="151">
        <f t="shared" si="26"/>
        <v>0</v>
      </c>
      <c r="BH163" s="151">
        <f t="shared" si="27"/>
        <v>0</v>
      </c>
      <c r="BI163" s="151">
        <f t="shared" si="28"/>
        <v>0</v>
      </c>
      <c r="BJ163" s="14" t="s">
        <v>147</v>
      </c>
      <c r="BK163" s="151">
        <f t="shared" si="29"/>
        <v>0</v>
      </c>
      <c r="BL163" s="14" t="s">
        <v>393</v>
      </c>
      <c r="BM163" s="150" t="s">
        <v>2021</v>
      </c>
    </row>
    <row r="164" spans="1:65" s="2" customFormat="1" ht="24.2" customHeight="1" x14ac:dyDescent="0.2">
      <c r="A164" s="29"/>
      <c r="B164" s="142"/>
      <c r="C164" s="178" t="s">
        <v>255</v>
      </c>
      <c r="D164" s="178" t="s">
        <v>268</v>
      </c>
      <c r="E164" s="179" t="s">
        <v>2022</v>
      </c>
      <c r="F164" s="180" t="s">
        <v>2087</v>
      </c>
      <c r="G164" s="181" t="s">
        <v>1946</v>
      </c>
      <c r="H164" s="182">
        <v>280</v>
      </c>
      <c r="I164" s="152"/>
      <c r="J164" s="153">
        <f t="shared" si="20"/>
        <v>0</v>
      </c>
      <c r="K164" s="154"/>
      <c r="L164" s="155"/>
      <c r="M164" s="156" t="s">
        <v>1</v>
      </c>
      <c r="N164" s="157" t="s">
        <v>40</v>
      </c>
      <c r="O164" s="55"/>
      <c r="P164" s="148">
        <f t="shared" si="21"/>
        <v>0</v>
      </c>
      <c r="Q164" s="148">
        <v>0</v>
      </c>
      <c r="R164" s="148">
        <f t="shared" si="22"/>
        <v>0</v>
      </c>
      <c r="S164" s="148">
        <v>0</v>
      </c>
      <c r="T164" s="14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0" t="s">
        <v>633</v>
      </c>
      <c r="AT164" s="150" t="s">
        <v>268</v>
      </c>
      <c r="AU164" s="150" t="s">
        <v>147</v>
      </c>
      <c r="AY164" s="14" t="s">
        <v>140</v>
      </c>
      <c r="BE164" s="151">
        <f t="shared" si="24"/>
        <v>0</v>
      </c>
      <c r="BF164" s="151">
        <f t="shared" si="25"/>
        <v>0</v>
      </c>
      <c r="BG164" s="151">
        <f t="shared" si="26"/>
        <v>0</v>
      </c>
      <c r="BH164" s="151">
        <f t="shared" si="27"/>
        <v>0</v>
      </c>
      <c r="BI164" s="151">
        <f t="shared" si="28"/>
        <v>0</v>
      </c>
      <c r="BJ164" s="14" t="s">
        <v>147</v>
      </c>
      <c r="BK164" s="151">
        <f t="shared" si="29"/>
        <v>0</v>
      </c>
      <c r="BL164" s="14" t="s">
        <v>633</v>
      </c>
      <c r="BM164" s="150" t="s">
        <v>2023</v>
      </c>
    </row>
    <row r="165" spans="1:65" s="2" customFormat="1" ht="24.2" customHeight="1" x14ac:dyDescent="0.2">
      <c r="A165" s="29"/>
      <c r="B165" s="142"/>
      <c r="C165" s="173" t="s">
        <v>259</v>
      </c>
      <c r="D165" s="173" t="s">
        <v>143</v>
      </c>
      <c r="E165" s="174" t="s">
        <v>2024</v>
      </c>
      <c r="F165" s="175" t="s">
        <v>2025</v>
      </c>
      <c r="G165" s="176" t="s">
        <v>145</v>
      </c>
      <c r="H165" s="177">
        <v>4</v>
      </c>
      <c r="I165" s="143"/>
      <c r="J165" s="144">
        <f t="shared" si="20"/>
        <v>0</v>
      </c>
      <c r="K165" s="145"/>
      <c r="L165" s="30"/>
      <c r="M165" s="146" t="s">
        <v>1</v>
      </c>
      <c r="N165" s="147" t="s">
        <v>40</v>
      </c>
      <c r="O165" s="55"/>
      <c r="P165" s="148">
        <f t="shared" si="21"/>
        <v>0</v>
      </c>
      <c r="Q165" s="148">
        <v>0</v>
      </c>
      <c r="R165" s="148">
        <f t="shared" si="22"/>
        <v>0</v>
      </c>
      <c r="S165" s="148">
        <v>0</v>
      </c>
      <c r="T165" s="149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0" t="s">
        <v>393</v>
      </c>
      <c r="AT165" s="150" t="s">
        <v>143</v>
      </c>
      <c r="AU165" s="150" t="s">
        <v>147</v>
      </c>
      <c r="AY165" s="14" t="s">
        <v>140</v>
      </c>
      <c r="BE165" s="151">
        <f t="shared" si="24"/>
        <v>0</v>
      </c>
      <c r="BF165" s="151">
        <f t="shared" si="25"/>
        <v>0</v>
      </c>
      <c r="BG165" s="151">
        <f t="shared" si="26"/>
        <v>0</v>
      </c>
      <c r="BH165" s="151">
        <f t="shared" si="27"/>
        <v>0</v>
      </c>
      <c r="BI165" s="151">
        <f t="shared" si="28"/>
        <v>0</v>
      </c>
      <c r="BJ165" s="14" t="s">
        <v>147</v>
      </c>
      <c r="BK165" s="151">
        <f t="shared" si="29"/>
        <v>0</v>
      </c>
      <c r="BL165" s="14" t="s">
        <v>393</v>
      </c>
      <c r="BM165" s="150" t="s">
        <v>2026</v>
      </c>
    </row>
    <row r="166" spans="1:65" s="2" customFormat="1" ht="14.45" customHeight="1" x14ac:dyDescent="0.2">
      <c r="A166" s="29"/>
      <c r="B166" s="142"/>
      <c r="C166" s="173" t="s">
        <v>263</v>
      </c>
      <c r="D166" s="173" t="s">
        <v>143</v>
      </c>
      <c r="E166" s="174" t="s">
        <v>2027</v>
      </c>
      <c r="F166" s="175" t="s">
        <v>2028</v>
      </c>
      <c r="G166" s="176" t="s">
        <v>145</v>
      </c>
      <c r="H166" s="177">
        <v>2</v>
      </c>
      <c r="I166" s="143"/>
      <c r="J166" s="144">
        <f t="shared" si="20"/>
        <v>0</v>
      </c>
      <c r="K166" s="145"/>
      <c r="L166" s="30"/>
      <c r="M166" s="146" t="s">
        <v>1</v>
      </c>
      <c r="N166" s="147" t="s">
        <v>40</v>
      </c>
      <c r="O166" s="55"/>
      <c r="P166" s="148">
        <f t="shared" si="21"/>
        <v>0</v>
      </c>
      <c r="Q166" s="148">
        <v>0</v>
      </c>
      <c r="R166" s="148">
        <f t="shared" si="22"/>
        <v>0</v>
      </c>
      <c r="S166" s="148">
        <v>0</v>
      </c>
      <c r="T166" s="149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0" t="s">
        <v>393</v>
      </c>
      <c r="AT166" s="150" t="s">
        <v>143</v>
      </c>
      <c r="AU166" s="150" t="s">
        <v>147</v>
      </c>
      <c r="AY166" s="14" t="s">
        <v>140</v>
      </c>
      <c r="BE166" s="151">
        <f t="shared" si="24"/>
        <v>0</v>
      </c>
      <c r="BF166" s="151">
        <f t="shared" si="25"/>
        <v>0</v>
      </c>
      <c r="BG166" s="151">
        <f t="shared" si="26"/>
        <v>0</v>
      </c>
      <c r="BH166" s="151">
        <f t="shared" si="27"/>
        <v>0</v>
      </c>
      <c r="BI166" s="151">
        <f t="shared" si="28"/>
        <v>0</v>
      </c>
      <c r="BJ166" s="14" t="s">
        <v>147</v>
      </c>
      <c r="BK166" s="151">
        <f t="shared" si="29"/>
        <v>0</v>
      </c>
      <c r="BL166" s="14" t="s">
        <v>393</v>
      </c>
      <c r="BM166" s="150" t="s">
        <v>2029</v>
      </c>
    </row>
    <row r="167" spans="1:65" s="2" customFormat="1" ht="24.2" customHeight="1" x14ac:dyDescent="0.2">
      <c r="A167" s="29"/>
      <c r="B167" s="142"/>
      <c r="C167" s="178" t="s">
        <v>267</v>
      </c>
      <c r="D167" s="178" t="s">
        <v>268</v>
      </c>
      <c r="E167" s="179" t="s">
        <v>2030</v>
      </c>
      <c r="F167" s="180" t="s">
        <v>2088</v>
      </c>
      <c r="G167" s="181" t="s">
        <v>1946</v>
      </c>
      <c r="H167" s="182">
        <v>140</v>
      </c>
      <c r="I167" s="152"/>
      <c r="J167" s="153">
        <f t="shared" si="20"/>
        <v>0</v>
      </c>
      <c r="K167" s="154"/>
      <c r="L167" s="155"/>
      <c r="M167" s="156" t="s">
        <v>1</v>
      </c>
      <c r="N167" s="157" t="s">
        <v>40</v>
      </c>
      <c r="O167" s="55"/>
      <c r="P167" s="148">
        <f t="shared" si="21"/>
        <v>0</v>
      </c>
      <c r="Q167" s="148">
        <v>0.15159</v>
      </c>
      <c r="R167" s="148">
        <f t="shared" si="22"/>
        <v>21.2226</v>
      </c>
      <c r="S167" s="148">
        <v>0</v>
      </c>
      <c r="T167" s="149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0" t="s">
        <v>633</v>
      </c>
      <c r="AT167" s="150" t="s">
        <v>268</v>
      </c>
      <c r="AU167" s="150" t="s">
        <v>147</v>
      </c>
      <c r="AY167" s="14" t="s">
        <v>140</v>
      </c>
      <c r="BE167" s="151">
        <f t="shared" si="24"/>
        <v>0</v>
      </c>
      <c r="BF167" s="151">
        <f t="shared" si="25"/>
        <v>0</v>
      </c>
      <c r="BG167" s="151">
        <f t="shared" si="26"/>
        <v>0</v>
      </c>
      <c r="BH167" s="151">
        <f t="shared" si="27"/>
        <v>0</v>
      </c>
      <c r="BI167" s="151">
        <f t="shared" si="28"/>
        <v>0</v>
      </c>
      <c r="BJ167" s="14" t="s">
        <v>147</v>
      </c>
      <c r="BK167" s="151">
        <f t="shared" si="29"/>
        <v>0</v>
      </c>
      <c r="BL167" s="14" t="s">
        <v>633</v>
      </c>
      <c r="BM167" s="150" t="s">
        <v>2031</v>
      </c>
    </row>
    <row r="168" spans="1:65" s="2" customFormat="1" ht="14.45" customHeight="1" x14ac:dyDescent="0.2">
      <c r="A168" s="29"/>
      <c r="B168" s="142"/>
      <c r="C168" s="173" t="s">
        <v>273</v>
      </c>
      <c r="D168" s="173" t="s">
        <v>143</v>
      </c>
      <c r="E168" s="174" t="s">
        <v>2032</v>
      </c>
      <c r="F168" s="175" t="s">
        <v>2033</v>
      </c>
      <c r="G168" s="176" t="s">
        <v>145</v>
      </c>
      <c r="H168" s="177">
        <v>2</v>
      </c>
      <c r="I168" s="143"/>
      <c r="J168" s="144">
        <f t="shared" si="20"/>
        <v>0</v>
      </c>
      <c r="K168" s="145"/>
      <c r="L168" s="30"/>
      <c r="M168" s="146" t="s">
        <v>1</v>
      </c>
      <c r="N168" s="147" t="s">
        <v>40</v>
      </c>
      <c r="O168" s="55"/>
      <c r="P168" s="148">
        <f t="shared" si="21"/>
        <v>0</v>
      </c>
      <c r="Q168" s="148">
        <v>0</v>
      </c>
      <c r="R168" s="148">
        <f t="shared" si="22"/>
        <v>0</v>
      </c>
      <c r="S168" s="148">
        <v>0</v>
      </c>
      <c r="T168" s="149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0" t="s">
        <v>393</v>
      </c>
      <c r="AT168" s="150" t="s">
        <v>143</v>
      </c>
      <c r="AU168" s="150" t="s">
        <v>147</v>
      </c>
      <c r="AY168" s="14" t="s">
        <v>140</v>
      </c>
      <c r="BE168" s="151">
        <f t="shared" si="24"/>
        <v>0</v>
      </c>
      <c r="BF168" s="151">
        <f t="shared" si="25"/>
        <v>0</v>
      </c>
      <c r="BG168" s="151">
        <f t="shared" si="26"/>
        <v>0</v>
      </c>
      <c r="BH168" s="151">
        <f t="shared" si="27"/>
        <v>0</v>
      </c>
      <c r="BI168" s="151">
        <f t="shared" si="28"/>
        <v>0</v>
      </c>
      <c r="BJ168" s="14" t="s">
        <v>147</v>
      </c>
      <c r="BK168" s="151">
        <f t="shared" si="29"/>
        <v>0</v>
      </c>
      <c r="BL168" s="14" t="s">
        <v>393</v>
      </c>
      <c r="BM168" s="150" t="s">
        <v>2034</v>
      </c>
    </row>
    <row r="169" spans="1:65" s="2" customFormat="1" ht="14.45" customHeight="1" x14ac:dyDescent="0.2">
      <c r="A169" s="29"/>
      <c r="B169" s="142"/>
      <c r="C169" s="173" t="s">
        <v>277</v>
      </c>
      <c r="D169" s="173" t="s">
        <v>143</v>
      </c>
      <c r="E169" s="174" t="s">
        <v>2035</v>
      </c>
      <c r="F169" s="175" t="s">
        <v>2036</v>
      </c>
      <c r="G169" s="176" t="s">
        <v>145</v>
      </c>
      <c r="H169" s="177">
        <v>4</v>
      </c>
      <c r="I169" s="143"/>
      <c r="J169" s="144">
        <f t="shared" si="20"/>
        <v>0</v>
      </c>
      <c r="K169" s="145"/>
      <c r="L169" s="30"/>
      <c r="M169" s="146" t="s">
        <v>1</v>
      </c>
      <c r="N169" s="147" t="s">
        <v>40</v>
      </c>
      <c r="O169" s="55"/>
      <c r="P169" s="148">
        <f t="shared" si="21"/>
        <v>0</v>
      </c>
      <c r="Q169" s="148">
        <v>0</v>
      </c>
      <c r="R169" s="148">
        <f t="shared" si="22"/>
        <v>0</v>
      </c>
      <c r="S169" s="148">
        <v>0</v>
      </c>
      <c r="T169" s="149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0" t="s">
        <v>393</v>
      </c>
      <c r="AT169" s="150" t="s">
        <v>143</v>
      </c>
      <c r="AU169" s="150" t="s">
        <v>147</v>
      </c>
      <c r="AY169" s="14" t="s">
        <v>140</v>
      </c>
      <c r="BE169" s="151">
        <f t="shared" si="24"/>
        <v>0</v>
      </c>
      <c r="BF169" s="151">
        <f t="shared" si="25"/>
        <v>0</v>
      </c>
      <c r="BG169" s="151">
        <f t="shared" si="26"/>
        <v>0</v>
      </c>
      <c r="BH169" s="151">
        <f t="shared" si="27"/>
        <v>0</v>
      </c>
      <c r="BI169" s="151">
        <f t="shared" si="28"/>
        <v>0</v>
      </c>
      <c r="BJ169" s="14" t="s">
        <v>147</v>
      </c>
      <c r="BK169" s="151">
        <f t="shared" si="29"/>
        <v>0</v>
      </c>
      <c r="BL169" s="14" t="s">
        <v>393</v>
      </c>
      <c r="BM169" s="150" t="s">
        <v>2037</v>
      </c>
    </row>
    <row r="170" spans="1:65" s="2" customFormat="1" ht="24.2" customHeight="1" x14ac:dyDescent="0.2">
      <c r="A170" s="29"/>
      <c r="B170" s="142"/>
      <c r="C170" s="178" t="s">
        <v>281</v>
      </c>
      <c r="D170" s="178" t="s">
        <v>268</v>
      </c>
      <c r="E170" s="179" t="s">
        <v>2038</v>
      </c>
      <c r="F170" s="180" t="s">
        <v>2089</v>
      </c>
      <c r="G170" s="181" t="s">
        <v>1946</v>
      </c>
      <c r="H170" s="182">
        <v>280</v>
      </c>
      <c r="I170" s="152"/>
      <c r="J170" s="153">
        <f t="shared" si="20"/>
        <v>0</v>
      </c>
      <c r="K170" s="154"/>
      <c r="L170" s="155"/>
      <c r="M170" s="156" t="s">
        <v>1</v>
      </c>
      <c r="N170" s="157" t="s">
        <v>40</v>
      </c>
      <c r="O170" s="55"/>
      <c r="P170" s="148">
        <f t="shared" si="21"/>
        <v>0</v>
      </c>
      <c r="Q170" s="148">
        <v>1.7999999999999999E-2</v>
      </c>
      <c r="R170" s="148">
        <f t="shared" si="22"/>
        <v>5.04</v>
      </c>
      <c r="S170" s="148">
        <v>0</v>
      </c>
      <c r="T170" s="149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0" t="s">
        <v>633</v>
      </c>
      <c r="AT170" s="150" t="s">
        <v>268</v>
      </c>
      <c r="AU170" s="150" t="s">
        <v>147</v>
      </c>
      <c r="AY170" s="14" t="s">
        <v>140</v>
      </c>
      <c r="BE170" s="151">
        <f t="shared" si="24"/>
        <v>0</v>
      </c>
      <c r="BF170" s="151">
        <f t="shared" si="25"/>
        <v>0</v>
      </c>
      <c r="BG170" s="151">
        <f t="shared" si="26"/>
        <v>0</v>
      </c>
      <c r="BH170" s="151">
        <f t="shared" si="27"/>
        <v>0</v>
      </c>
      <c r="BI170" s="151">
        <f t="shared" si="28"/>
        <v>0</v>
      </c>
      <c r="BJ170" s="14" t="s">
        <v>147</v>
      </c>
      <c r="BK170" s="151">
        <f t="shared" si="29"/>
        <v>0</v>
      </c>
      <c r="BL170" s="14" t="s">
        <v>633</v>
      </c>
      <c r="BM170" s="150" t="s">
        <v>2039</v>
      </c>
    </row>
    <row r="171" spans="1:65" s="2" customFormat="1" ht="24.2" customHeight="1" x14ac:dyDescent="0.2">
      <c r="A171" s="29"/>
      <c r="B171" s="142"/>
      <c r="C171" s="173" t="s">
        <v>285</v>
      </c>
      <c r="D171" s="173" t="s">
        <v>143</v>
      </c>
      <c r="E171" s="174" t="s">
        <v>2040</v>
      </c>
      <c r="F171" s="175" t="s">
        <v>2041</v>
      </c>
      <c r="G171" s="176" t="s">
        <v>145</v>
      </c>
      <c r="H171" s="177">
        <v>4</v>
      </c>
      <c r="I171" s="143"/>
      <c r="J171" s="144">
        <f t="shared" si="20"/>
        <v>0</v>
      </c>
      <c r="K171" s="145"/>
      <c r="L171" s="30"/>
      <c r="M171" s="146" t="s">
        <v>1</v>
      </c>
      <c r="N171" s="147" t="s">
        <v>40</v>
      </c>
      <c r="O171" s="55"/>
      <c r="P171" s="148">
        <f t="shared" si="21"/>
        <v>0</v>
      </c>
      <c r="Q171" s="148">
        <v>0</v>
      </c>
      <c r="R171" s="148">
        <f t="shared" si="22"/>
        <v>0</v>
      </c>
      <c r="S171" s="148">
        <v>0</v>
      </c>
      <c r="T171" s="149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0" t="s">
        <v>393</v>
      </c>
      <c r="AT171" s="150" t="s">
        <v>143</v>
      </c>
      <c r="AU171" s="150" t="s">
        <v>147</v>
      </c>
      <c r="AY171" s="14" t="s">
        <v>140</v>
      </c>
      <c r="BE171" s="151">
        <f t="shared" si="24"/>
        <v>0</v>
      </c>
      <c r="BF171" s="151">
        <f t="shared" si="25"/>
        <v>0</v>
      </c>
      <c r="BG171" s="151">
        <f t="shared" si="26"/>
        <v>0</v>
      </c>
      <c r="BH171" s="151">
        <f t="shared" si="27"/>
        <v>0</v>
      </c>
      <c r="BI171" s="151">
        <f t="shared" si="28"/>
        <v>0</v>
      </c>
      <c r="BJ171" s="14" t="s">
        <v>147</v>
      </c>
      <c r="BK171" s="151">
        <f t="shared" si="29"/>
        <v>0</v>
      </c>
      <c r="BL171" s="14" t="s">
        <v>393</v>
      </c>
      <c r="BM171" s="150" t="s">
        <v>2042</v>
      </c>
    </row>
    <row r="172" spans="1:65" s="2" customFormat="1" ht="24.2" customHeight="1" x14ac:dyDescent="0.2">
      <c r="A172" s="29"/>
      <c r="B172" s="142"/>
      <c r="C172" s="173" t="s">
        <v>289</v>
      </c>
      <c r="D172" s="173" t="s">
        <v>143</v>
      </c>
      <c r="E172" s="174" t="s">
        <v>2043</v>
      </c>
      <c r="F172" s="175" t="s">
        <v>2044</v>
      </c>
      <c r="G172" s="176" t="s">
        <v>1959</v>
      </c>
      <c r="H172" s="177">
        <v>1</v>
      </c>
      <c r="I172" s="143"/>
      <c r="J172" s="144">
        <f t="shared" si="20"/>
        <v>0</v>
      </c>
      <c r="K172" s="145"/>
      <c r="L172" s="30"/>
      <c r="M172" s="146" t="s">
        <v>1</v>
      </c>
      <c r="N172" s="147" t="s">
        <v>40</v>
      </c>
      <c r="O172" s="55"/>
      <c r="P172" s="148">
        <f t="shared" si="21"/>
        <v>0</v>
      </c>
      <c r="Q172" s="148">
        <v>0</v>
      </c>
      <c r="R172" s="148">
        <f t="shared" si="22"/>
        <v>0</v>
      </c>
      <c r="S172" s="148">
        <v>0</v>
      </c>
      <c r="T172" s="149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0" t="s">
        <v>393</v>
      </c>
      <c r="AT172" s="150" t="s">
        <v>143</v>
      </c>
      <c r="AU172" s="150" t="s">
        <v>147</v>
      </c>
      <c r="AY172" s="14" t="s">
        <v>140</v>
      </c>
      <c r="BE172" s="151">
        <f t="shared" si="24"/>
        <v>0</v>
      </c>
      <c r="BF172" s="151">
        <f t="shared" si="25"/>
        <v>0</v>
      </c>
      <c r="BG172" s="151">
        <f t="shared" si="26"/>
        <v>0</v>
      </c>
      <c r="BH172" s="151">
        <f t="shared" si="27"/>
        <v>0</v>
      </c>
      <c r="BI172" s="151">
        <f t="shared" si="28"/>
        <v>0</v>
      </c>
      <c r="BJ172" s="14" t="s">
        <v>147</v>
      </c>
      <c r="BK172" s="151">
        <f t="shared" si="29"/>
        <v>0</v>
      </c>
      <c r="BL172" s="14" t="s">
        <v>393</v>
      </c>
      <c r="BM172" s="150" t="s">
        <v>2045</v>
      </c>
    </row>
    <row r="173" spans="1:65" s="2" customFormat="1" ht="24.2" customHeight="1" x14ac:dyDescent="0.2">
      <c r="A173" s="29"/>
      <c r="B173" s="142"/>
      <c r="C173" s="173" t="s">
        <v>293</v>
      </c>
      <c r="D173" s="173" t="s">
        <v>143</v>
      </c>
      <c r="E173" s="174" t="s">
        <v>2046</v>
      </c>
      <c r="F173" s="175" t="s">
        <v>2047</v>
      </c>
      <c r="G173" s="176" t="s">
        <v>145</v>
      </c>
      <c r="H173" s="177">
        <v>2</v>
      </c>
      <c r="I173" s="143"/>
      <c r="J173" s="144">
        <f t="shared" si="20"/>
        <v>0</v>
      </c>
      <c r="K173" s="145"/>
      <c r="L173" s="30"/>
      <c r="M173" s="146" t="s">
        <v>1</v>
      </c>
      <c r="N173" s="147" t="s">
        <v>40</v>
      </c>
      <c r="O173" s="55"/>
      <c r="P173" s="148">
        <f t="shared" si="21"/>
        <v>0</v>
      </c>
      <c r="Q173" s="148">
        <v>0</v>
      </c>
      <c r="R173" s="148">
        <f t="shared" si="22"/>
        <v>0</v>
      </c>
      <c r="S173" s="148">
        <v>0</v>
      </c>
      <c r="T173" s="149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0" t="s">
        <v>393</v>
      </c>
      <c r="AT173" s="150" t="s">
        <v>143</v>
      </c>
      <c r="AU173" s="150" t="s">
        <v>147</v>
      </c>
      <c r="AY173" s="14" t="s">
        <v>140</v>
      </c>
      <c r="BE173" s="151">
        <f t="shared" si="24"/>
        <v>0</v>
      </c>
      <c r="BF173" s="151">
        <f t="shared" si="25"/>
        <v>0</v>
      </c>
      <c r="BG173" s="151">
        <f t="shared" si="26"/>
        <v>0</v>
      </c>
      <c r="BH173" s="151">
        <f t="shared" si="27"/>
        <v>0</v>
      </c>
      <c r="BI173" s="151">
        <f t="shared" si="28"/>
        <v>0</v>
      </c>
      <c r="BJ173" s="14" t="s">
        <v>147</v>
      </c>
      <c r="BK173" s="151">
        <f t="shared" si="29"/>
        <v>0</v>
      </c>
      <c r="BL173" s="14" t="s">
        <v>393</v>
      </c>
      <c r="BM173" s="150" t="s">
        <v>2048</v>
      </c>
    </row>
    <row r="174" spans="1:65" s="2" customFormat="1" ht="24.2" customHeight="1" x14ac:dyDescent="0.2">
      <c r="A174" s="29"/>
      <c r="B174" s="142"/>
      <c r="C174" s="173" t="s">
        <v>297</v>
      </c>
      <c r="D174" s="173" t="s">
        <v>143</v>
      </c>
      <c r="E174" s="174" t="s">
        <v>2049</v>
      </c>
      <c r="F174" s="175" t="s">
        <v>2090</v>
      </c>
      <c r="G174" s="176" t="s">
        <v>1946</v>
      </c>
      <c r="H174" s="177">
        <v>140</v>
      </c>
      <c r="I174" s="143"/>
      <c r="J174" s="144">
        <f t="shared" si="20"/>
        <v>0</v>
      </c>
      <c r="K174" s="145"/>
      <c r="L174" s="30"/>
      <c r="M174" s="146" t="s">
        <v>1</v>
      </c>
      <c r="N174" s="147" t="s">
        <v>40</v>
      </c>
      <c r="O174" s="55"/>
      <c r="P174" s="148">
        <f t="shared" si="21"/>
        <v>0</v>
      </c>
      <c r="Q174" s="148">
        <v>0</v>
      </c>
      <c r="R174" s="148">
        <f t="shared" si="22"/>
        <v>0</v>
      </c>
      <c r="S174" s="148">
        <v>0</v>
      </c>
      <c r="T174" s="149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0" t="s">
        <v>393</v>
      </c>
      <c r="AT174" s="150" t="s">
        <v>143</v>
      </c>
      <c r="AU174" s="150" t="s">
        <v>147</v>
      </c>
      <c r="AY174" s="14" t="s">
        <v>140</v>
      </c>
      <c r="BE174" s="151">
        <f t="shared" si="24"/>
        <v>0</v>
      </c>
      <c r="BF174" s="151">
        <f t="shared" si="25"/>
        <v>0</v>
      </c>
      <c r="BG174" s="151">
        <f t="shared" si="26"/>
        <v>0</v>
      </c>
      <c r="BH174" s="151">
        <f t="shared" si="27"/>
        <v>0</v>
      </c>
      <c r="BI174" s="151">
        <f t="shared" si="28"/>
        <v>0</v>
      </c>
      <c r="BJ174" s="14" t="s">
        <v>147</v>
      </c>
      <c r="BK174" s="151">
        <f t="shared" si="29"/>
        <v>0</v>
      </c>
      <c r="BL174" s="14" t="s">
        <v>393</v>
      </c>
      <c r="BM174" s="150" t="s">
        <v>2050</v>
      </c>
    </row>
    <row r="175" spans="1:65" s="2" customFormat="1" ht="24.2" customHeight="1" x14ac:dyDescent="0.2">
      <c r="A175" s="29"/>
      <c r="B175" s="142"/>
      <c r="C175" s="173" t="s">
        <v>301</v>
      </c>
      <c r="D175" s="173" t="s">
        <v>143</v>
      </c>
      <c r="E175" s="174" t="s">
        <v>2051</v>
      </c>
      <c r="F175" s="175" t="s">
        <v>2052</v>
      </c>
      <c r="G175" s="176" t="s">
        <v>145</v>
      </c>
      <c r="H175" s="177">
        <v>2</v>
      </c>
      <c r="I175" s="143"/>
      <c r="J175" s="144">
        <f t="shared" si="20"/>
        <v>0</v>
      </c>
      <c r="K175" s="145"/>
      <c r="L175" s="30"/>
      <c r="M175" s="146" t="s">
        <v>1</v>
      </c>
      <c r="N175" s="147" t="s">
        <v>40</v>
      </c>
      <c r="O175" s="55"/>
      <c r="P175" s="148">
        <f t="shared" si="21"/>
        <v>0</v>
      </c>
      <c r="Q175" s="148">
        <v>0</v>
      </c>
      <c r="R175" s="148">
        <f t="shared" si="22"/>
        <v>0</v>
      </c>
      <c r="S175" s="148">
        <v>0</v>
      </c>
      <c r="T175" s="149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0" t="s">
        <v>393</v>
      </c>
      <c r="AT175" s="150" t="s">
        <v>143</v>
      </c>
      <c r="AU175" s="150" t="s">
        <v>147</v>
      </c>
      <c r="AY175" s="14" t="s">
        <v>140</v>
      </c>
      <c r="BE175" s="151">
        <f t="shared" si="24"/>
        <v>0</v>
      </c>
      <c r="BF175" s="151">
        <f t="shared" si="25"/>
        <v>0</v>
      </c>
      <c r="BG175" s="151">
        <f t="shared" si="26"/>
        <v>0</v>
      </c>
      <c r="BH175" s="151">
        <f t="shared" si="27"/>
        <v>0</v>
      </c>
      <c r="BI175" s="151">
        <f t="shared" si="28"/>
        <v>0</v>
      </c>
      <c r="BJ175" s="14" t="s">
        <v>147</v>
      </c>
      <c r="BK175" s="151">
        <f t="shared" si="29"/>
        <v>0</v>
      </c>
      <c r="BL175" s="14" t="s">
        <v>393</v>
      </c>
      <c r="BM175" s="150" t="s">
        <v>2053</v>
      </c>
    </row>
    <row r="176" spans="1:65" s="2" customFormat="1" ht="24.2" customHeight="1" x14ac:dyDescent="0.2">
      <c r="A176" s="29"/>
      <c r="B176" s="142"/>
      <c r="C176" s="173" t="s">
        <v>305</v>
      </c>
      <c r="D176" s="173" t="s">
        <v>143</v>
      </c>
      <c r="E176" s="174" t="s">
        <v>2054</v>
      </c>
      <c r="F176" s="175" t="s">
        <v>2055</v>
      </c>
      <c r="G176" s="176" t="s">
        <v>163</v>
      </c>
      <c r="H176" s="177">
        <v>57</v>
      </c>
      <c r="I176" s="143"/>
      <c r="J176" s="144">
        <f t="shared" si="20"/>
        <v>0</v>
      </c>
      <c r="K176" s="145"/>
      <c r="L176" s="30"/>
      <c r="M176" s="146" t="s">
        <v>1</v>
      </c>
      <c r="N176" s="147" t="s">
        <v>40</v>
      </c>
      <c r="O176" s="55"/>
      <c r="P176" s="148">
        <f t="shared" si="21"/>
        <v>0</v>
      </c>
      <c r="Q176" s="148">
        <v>0</v>
      </c>
      <c r="R176" s="148">
        <f t="shared" si="22"/>
        <v>0</v>
      </c>
      <c r="S176" s="148">
        <v>0</v>
      </c>
      <c r="T176" s="149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0" t="s">
        <v>393</v>
      </c>
      <c r="AT176" s="150" t="s">
        <v>143</v>
      </c>
      <c r="AU176" s="150" t="s">
        <v>147</v>
      </c>
      <c r="AY176" s="14" t="s">
        <v>140</v>
      </c>
      <c r="BE176" s="151">
        <f t="shared" si="24"/>
        <v>0</v>
      </c>
      <c r="BF176" s="151">
        <f t="shared" si="25"/>
        <v>0</v>
      </c>
      <c r="BG176" s="151">
        <f t="shared" si="26"/>
        <v>0</v>
      </c>
      <c r="BH176" s="151">
        <f t="shared" si="27"/>
        <v>0</v>
      </c>
      <c r="BI176" s="151">
        <f t="shared" si="28"/>
        <v>0</v>
      </c>
      <c r="BJ176" s="14" t="s">
        <v>147</v>
      </c>
      <c r="BK176" s="151">
        <f t="shared" si="29"/>
        <v>0</v>
      </c>
      <c r="BL176" s="14" t="s">
        <v>393</v>
      </c>
      <c r="BM176" s="150" t="s">
        <v>2056</v>
      </c>
    </row>
    <row r="177" spans="1:65" s="2" customFormat="1" ht="14.45" customHeight="1" x14ac:dyDescent="0.2">
      <c r="A177" s="29"/>
      <c r="B177" s="142"/>
      <c r="C177" s="178" t="s">
        <v>309</v>
      </c>
      <c r="D177" s="178" t="s">
        <v>268</v>
      </c>
      <c r="E177" s="179" t="s">
        <v>2057</v>
      </c>
      <c r="F177" s="180" t="s">
        <v>2058</v>
      </c>
      <c r="G177" s="181" t="s">
        <v>163</v>
      </c>
      <c r="H177" s="182">
        <v>57</v>
      </c>
      <c r="I177" s="152"/>
      <c r="J177" s="153">
        <f t="shared" si="20"/>
        <v>0</v>
      </c>
      <c r="K177" s="154"/>
      <c r="L177" s="155"/>
      <c r="M177" s="156" t="s">
        <v>1</v>
      </c>
      <c r="N177" s="157" t="s">
        <v>40</v>
      </c>
      <c r="O177" s="55"/>
      <c r="P177" s="148">
        <f t="shared" si="21"/>
        <v>0</v>
      </c>
      <c r="Q177" s="148">
        <v>1.57E-3</v>
      </c>
      <c r="R177" s="148">
        <f t="shared" si="22"/>
        <v>8.949E-2</v>
      </c>
      <c r="S177" s="148">
        <v>0</v>
      </c>
      <c r="T177" s="149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0" t="s">
        <v>1146</v>
      </c>
      <c r="AT177" s="150" t="s">
        <v>268</v>
      </c>
      <c r="AU177" s="150" t="s">
        <v>147</v>
      </c>
      <c r="AY177" s="14" t="s">
        <v>140</v>
      </c>
      <c r="BE177" s="151">
        <f t="shared" si="24"/>
        <v>0</v>
      </c>
      <c r="BF177" s="151">
        <f t="shared" si="25"/>
        <v>0</v>
      </c>
      <c r="BG177" s="151">
        <f t="shared" si="26"/>
        <v>0</v>
      </c>
      <c r="BH177" s="151">
        <f t="shared" si="27"/>
        <v>0</v>
      </c>
      <c r="BI177" s="151">
        <f t="shared" si="28"/>
        <v>0</v>
      </c>
      <c r="BJ177" s="14" t="s">
        <v>147</v>
      </c>
      <c r="BK177" s="151">
        <f t="shared" si="29"/>
        <v>0</v>
      </c>
      <c r="BL177" s="14" t="s">
        <v>393</v>
      </c>
      <c r="BM177" s="150" t="s">
        <v>2059</v>
      </c>
    </row>
    <row r="178" spans="1:65" s="2" customFormat="1" ht="24.2" customHeight="1" x14ac:dyDescent="0.2">
      <c r="A178" s="29"/>
      <c r="B178" s="142"/>
      <c r="C178" s="173" t="s">
        <v>313</v>
      </c>
      <c r="D178" s="173" t="s">
        <v>143</v>
      </c>
      <c r="E178" s="174" t="s">
        <v>2060</v>
      </c>
      <c r="F178" s="175" t="s">
        <v>2061</v>
      </c>
      <c r="G178" s="176" t="s">
        <v>163</v>
      </c>
      <c r="H178" s="177">
        <v>57</v>
      </c>
      <c r="I178" s="143"/>
      <c r="J178" s="144">
        <f t="shared" si="20"/>
        <v>0</v>
      </c>
      <c r="K178" s="145"/>
      <c r="L178" s="30"/>
      <c r="M178" s="146" t="s">
        <v>1</v>
      </c>
      <c r="N178" s="147" t="s">
        <v>40</v>
      </c>
      <c r="O178" s="55"/>
      <c r="P178" s="148">
        <f t="shared" si="21"/>
        <v>0</v>
      </c>
      <c r="Q178" s="148">
        <v>0</v>
      </c>
      <c r="R178" s="148">
        <f t="shared" si="22"/>
        <v>0</v>
      </c>
      <c r="S178" s="148">
        <v>0</v>
      </c>
      <c r="T178" s="149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0" t="s">
        <v>393</v>
      </c>
      <c r="AT178" s="150" t="s">
        <v>143</v>
      </c>
      <c r="AU178" s="150" t="s">
        <v>147</v>
      </c>
      <c r="AY178" s="14" t="s">
        <v>140</v>
      </c>
      <c r="BE178" s="151">
        <f t="shared" si="24"/>
        <v>0</v>
      </c>
      <c r="BF178" s="151">
        <f t="shared" si="25"/>
        <v>0</v>
      </c>
      <c r="BG178" s="151">
        <f t="shared" si="26"/>
        <v>0</v>
      </c>
      <c r="BH178" s="151">
        <f t="shared" si="27"/>
        <v>0</v>
      </c>
      <c r="BI178" s="151">
        <f t="shared" si="28"/>
        <v>0</v>
      </c>
      <c r="BJ178" s="14" t="s">
        <v>147</v>
      </c>
      <c r="BK178" s="151">
        <f t="shared" si="29"/>
        <v>0</v>
      </c>
      <c r="BL178" s="14" t="s">
        <v>393</v>
      </c>
      <c r="BM178" s="150" t="s">
        <v>2062</v>
      </c>
    </row>
    <row r="179" spans="1:65" s="2" customFormat="1" ht="24.2" customHeight="1" x14ac:dyDescent="0.2">
      <c r="A179" s="29"/>
      <c r="B179" s="142"/>
      <c r="C179" s="173" t="s">
        <v>317</v>
      </c>
      <c r="D179" s="173" t="s">
        <v>143</v>
      </c>
      <c r="E179" s="174" t="s">
        <v>2063</v>
      </c>
      <c r="F179" s="175" t="s">
        <v>2064</v>
      </c>
      <c r="G179" s="176" t="s">
        <v>163</v>
      </c>
      <c r="H179" s="177">
        <v>30</v>
      </c>
      <c r="I179" s="143"/>
      <c r="J179" s="144">
        <f t="shared" si="20"/>
        <v>0</v>
      </c>
      <c r="K179" s="145"/>
      <c r="L179" s="30"/>
      <c r="M179" s="146" t="s">
        <v>1</v>
      </c>
      <c r="N179" s="147" t="s">
        <v>40</v>
      </c>
      <c r="O179" s="55"/>
      <c r="P179" s="148">
        <f t="shared" si="21"/>
        <v>0</v>
      </c>
      <c r="Q179" s="148">
        <v>0</v>
      </c>
      <c r="R179" s="148">
        <f t="shared" si="22"/>
        <v>0</v>
      </c>
      <c r="S179" s="148">
        <v>0</v>
      </c>
      <c r="T179" s="149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0" t="s">
        <v>393</v>
      </c>
      <c r="AT179" s="150" t="s">
        <v>143</v>
      </c>
      <c r="AU179" s="150" t="s">
        <v>147</v>
      </c>
      <c r="AY179" s="14" t="s">
        <v>140</v>
      </c>
      <c r="BE179" s="151">
        <f t="shared" si="24"/>
        <v>0</v>
      </c>
      <c r="BF179" s="151">
        <f t="shared" si="25"/>
        <v>0</v>
      </c>
      <c r="BG179" s="151">
        <f t="shared" si="26"/>
        <v>0</v>
      </c>
      <c r="BH179" s="151">
        <f t="shared" si="27"/>
        <v>0</v>
      </c>
      <c r="BI179" s="151">
        <f t="shared" si="28"/>
        <v>0</v>
      </c>
      <c r="BJ179" s="14" t="s">
        <v>147</v>
      </c>
      <c r="BK179" s="151">
        <f t="shared" si="29"/>
        <v>0</v>
      </c>
      <c r="BL179" s="14" t="s">
        <v>393</v>
      </c>
      <c r="BM179" s="150" t="s">
        <v>2065</v>
      </c>
    </row>
    <row r="180" spans="1:65" s="2" customFormat="1" ht="14.45" customHeight="1" x14ac:dyDescent="0.2">
      <c r="A180" s="29"/>
      <c r="B180" s="142"/>
      <c r="C180" s="178" t="s">
        <v>321</v>
      </c>
      <c r="D180" s="178" t="s">
        <v>268</v>
      </c>
      <c r="E180" s="179" t="s">
        <v>2066</v>
      </c>
      <c r="F180" s="180" t="s">
        <v>2067</v>
      </c>
      <c r="G180" s="181" t="s">
        <v>163</v>
      </c>
      <c r="H180" s="182">
        <v>30</v>
      </c>
      <c r="I180" s="152"/>
      <c r="J180" s="153">
        <f t="shared" si="20"/>
        <v>0</v>
      </c>
      <c r="K180" s="154"/>
      <c r="L180" s="155"/>
      <c r="M180" s="156" t="s">
        <v>1</v>
      </c>
      <c r="N180" s="157" t="s">
        <v>40</v>
      </c>
      <c r="O180" s="55"/>
      <c r="P180" s="148">
        <f t="shared" si="21"/>
        <v>0</v>
      </c>
      <c r="Q180" s="148">
        <v>2.0999999999999999E-3</v>
      </c>
      <c r="R180" s="148">
        <f t="shared" si="22"/>
        <v>6.3E-2</v>
      </c>
      <c r="S180" s="148">
        <v>0</v>
      </c>
      <c r="T180" s="149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0" t="s">
        <v>633</v>
      </c>
      <c r="AT180" s="150" t="s">
        <v>268</v>
      </c>
      <c r="AU180" s="150" t="s">
        <v>147</v>
      </c>
      <c r="AY180" s="14" t="s">
        <v>140</v>
      </c>
      <c r="BE180" s="151">
        <f t="shared" si="24"/>
        <v>0</v>
      </c>
      <c r="BF180" s="151">
        <f t="shared" si="25"/>
        <v>0</v>
      </c>
      <c r="BG180" s="151">
        <f t="shared" si="26"/>
        <v>0</v>
      </c>
      <c r="BH180" s="151">
        <f t="shared" si="27"/>
        <v>0</v>
      </c>
      <c r="BI180" s="151">
        <f t="shared" si="28"/>
        <v>0</v>
      </c>
      <c r="BJ180" s="14" t="s">
        <v>147</v>
      </c>
      <c r="BK180" s="151">
        <f t="shared" si="29"/>
        <v>0</v>
      </c>
      <c r="BL180" s="14" t="s">
        <v>633</v>
      </c>
      <c r="BM180" s="150" t="s">
        <v>2068</v>
      </c>
    </row>
    <row r="181" spans="1:65" s="2" customFormat="1" ht="24.2" customHeight="1" x14ac:dyDescent="0.2">
      <c r="A181" s="29"/>
      <c r="B181" s="142"/>
      <c r="C181" s="173" t="s">
        <v>325</v>
      </c>
      <c r="D181" s="173" t="s">
        <v>143</v>
      </c>
      <c r="E181" s="174" t="s">
        <v>2069</v>
      </c>
      <c r="F181" s="175" t="s">
        <v>2070</v>
      </c>
      <c r="G181" s="176" t="s">
        <v>163</v>
      </c>
      <c r="H181" s="177">
        <v>30</v>
      </c>
      <c r="I181" s="143"/>
      <c r="J181" s="144">
        <f t="shared" si="20"/>
        <v>0</v>
      </c>
      <c r="K181" s="145"/>
      <c r="L181" s="30"/>
      <c r="M181" s="146" t="s">
        <v>1</v>
      </c>
      <c r="N181" s="147" t="s">
        <v>40</v>
      </c>
      <c r="O181" s="55"/>
      <c r="P181" s="148">
        <f t="shared" si="21"/>
        <v>0</v>
      </c>
      <c r="Q181" s="148">
        <v>0</v>
      </c>
      <c r="R181" s="148">
        <f t="shared" si="22"/>
        <v>0</v>
      </c>
      <c r="S181" s="148">
        <v>0</v>
      </c>
      <c r="T181" s="149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0" t="s">
        <v>393</v>
      </c>
      <c r="AT181" s="150" t="s">
        <v>143</v>
      </c>
      <c r="AU181" s="150" t="s">
        <v>147</v>
      </c>
      <c r="AY181" s="14" t="s">
        <v>140</v>
      </c>
      <c r="BE181" s="151">
        <f t="shared" si="24"/>
        <v>0</v>
      </c>
      <c r="BF181" s="151">
        <f t="shared" si="25"/>
        <v>0</v>
      </c>
      <c r="BG181" s="151">
        <f t="shared" si="26"/>
        <v>0</v>
      </c>
      <c r="BH181" s="151">
        <f t="shared" si="27"/>
        <v>0</v>
      </c>
      <c r="BI181" s="151">
        <f t="shared" si="28"/>
        <v>0</v>
      </c>
      <c r="BJ181" s="14" t="s">
        <v>147</v>
      </c>
      <c r="BK181" s="151">
        <f t="shared" si="29"/>
        <v>0</v>
      </c>
      <c r="BL181" s="14" t="s">
        <v>393</v>
      </c>
      <c r="BM181" s="150" t="s">
        <v>2071</v>
      </c>
    </row>
    <row r="182" spans="1:65" s="12" customFormat="1" ht="22.9" customHeight="1" x14ac:dyDescent="0.2">
      <c r="B182" s="130"/>
      <c r="C182" s="183"/>
      <c r="D182" s="184" t="s">
        <v>73</v>
      </c>
      <c r="E182" s="185" t="s">
        <v>2072</v>
      </c>
      <c r="F182" s="185" t="s">
        <v>2073</v>
      </c>
      <c r="G182" s="183"/>
      <c r="H182" s="183"/>
      <c r="I182" s="133"/>
      <c r="J182" s="141">
        <f>BK182</f>
        <v>0</v>
      </c>
      <c r="L182" s="130"/>
      <c r="M182" s="134"/>
      <c r="N182" s="135"/>
      <c r="O182" s="135"/>
      <c r="P182" s="136">
        <f>P183</f>
        <v>0</v>
      </c>
      <c r="Q182" s="135"/>
      <c r="R182" s="136">
        <f>R183</f>
        <v>0</v>
      </c>
      <c r="S182" s="135"/>
      <c r="T182" s="137">
        <f>T183</f>
        <v>0</v>
      </c>
      <c r="AR182" s="131" t="s">
        <v>141</v>
      </c>
      <c r="AT182" s="138" t="s">
        <v>73</v>
      </c>
      <c r="AU182" s="138" t="s">
        <v>80</v>
      </c>
      <c r="AY182" s="131" t="s">
        <v>140</v>
      </c>
      <c r="BK182" s="139">
        <f>BK183</f>
        <v>0</v>
      </c>
    </row>
    <row r="183" spans="1:65" s="2" customFormat="1" ht="24.2" customHeight="1" x14ac:dyDescent="0.2">
      <c r="A183" s="29"/>
      <c r="B183" s="142"/>
      <c r="C183" s="173" t="s">
        <v>329</v>
      </c>
      <c r="D183" s="173" t="s">
        <v>143</v>
      </c>
      <c r="E183" s="174" t="s">
        <v>2074</v>
      </c>
      <c r="F183" s="175" t="s">
        <v>2075</v>
      </c>
      <c r="G183" s="176" t="s">
        <v>163</v>
      </c>
      <c r="H183" s="177">
        <v>24</v>
      </c>
      <c r="I183" s="143"/>
      <c r="J183" s="144">
        <f>ROUND(I183*H183,2)</f>
        <v>0</v>
      </c>
      <c r="K183" s="145"/>
      <c r="L183" s="30"/>
      <c r="M183" s="146" t="s">
        <v>1</v>
      </c>
      <c r="N183" s="147" t="s">
        <v>40</v>
      </c>
      <c r="O183" s="55"/>
      <c r="P183" s="148">
        <f>O183*H183</f>
        <v>0</v>
      </c>
      <c r="Q183" s="148">
        <v>0</v>
      </c>
      <c r="R183" s="148">
        <f>Q183*H183</f>
        <v>0</v>
      </c>
      <c r="S183" s="148">
        <v>0</v>
      </c>
      <c r="T183" s="149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0" t="s">
        <v>393</v>
      </c>
      <c r="AT183" s="150" t="s">
        <v>143</v>
      </c>
      <c r="AU183" s="150" t="s">
        <v>147</v>
      </c>
      <c r="AY183" s="14" t="s">
        <v>140</v>
      </c>
      <c r="BE183" s="151">
        <f>IF(N183="základná",J183,0)</f>
        <v>0</v>
      </c>
      <c r="BF183" s="151">
        <f>IF(N183="znížená",J183,0)</f>
        <v>0</v>
      </c>
      <c r="BG183" s="151">
        <f>IF(N183="zákl. prenesená",J183,0)</f>
        <v>0</v>
      </c>
      <c r="BH183" s="151">
        <f>IF(N183="zníž. prenesená",J183,0)</f>
        <v>0</v>
      </c>
      <c r="BI183" s="151">
        <f>IF(N183="nulová",J183,0)</f>
        <v>0</v>
      </c>
      <c r="BJ183" s="14" t="s">
        <v>147</v>
      </c>
      <c r="BK183" s="151">
        <f>ROUND(I183*H183,2)</f>
        <v>0</v>
      </c>
      <c r="BL183" s="14" t="s">
        <v>393</v>
      </c>
      <c r="BM183" s="150" t="s">
        <v>2076</v>
      </c>
    </row>
    <row r="184" spans="1:65" s="2" customFormat="1" ht="49.9" customHeight="1" x14ac:dyDescent="0.2">
      <c r="A184" s="29"/>
      <c r="B184" s="30"/>
      <c r="C184" s="29"/>
      <c r="D184" s="29"/>
      <c r="E184" s="132"/>
      <c r="F184" s="132"/>
      <c r="G184" s="29"/>
      <c r="H184" s="29"/>
      <c r="I184" s="29"/>
      <c r="J184" s="118">
        <f t="shared" ref="J184:J185" si="30">BK184</f>
        <v>0</v>
      </c>
      <c r="K184" s="29"/>
      <c r="L184" s="30"/>
      <c r="M184" s="159"/>
      <c r="N184" s="160"/>
      <c r="O184" s="55"/>
      <c r="P184" s="55"/>
      <c r="Q184" s="55"/>
      <c r="R184" s="55"/>
      <c r="S184" s="55"/>
      <c r="T184" s="56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T184" s="14" t="s">
        <v>73</v>
      </c>
      <c r="AU184" s="14" t="s">
        <v>74</v>
      </c>
      <c r="AY184" s="14" t="s">
        <v>1321</v>
      </c>
      <c r="BK184" s="151">
        <f>SUM(BK185:BK185)</f>
        <v>0</v>
      </c>
    </row>
    <row r="185" spans="1:65" s="2" customFormat="1" ht="16.350000000000001" customHeight="1" x14ac:dyDescent="0.2">
      <c r="A185" s="29"/>
      <c r="B185" s="30"/>
      <c r="C185" s="161"/>
      <c r="D185" s="161"/>
      <c r="E185" s="162"/>
      <c r="F185" s="163"/>
      <c r="G185" s="164" t="s">
        <v>1</v>
      </c>
      <c r="H185" s="165"/>
      <c r="I185" s="166"/>
      <c r="J185" s="167">
        <f t="shared" si="30"/>
        <v>0</v>
      </c>
      <c r="K185" s="168"/>
      <c r="L185" s="30"/>
      <c r="M185" s="169" t="s">
        <v>1</v>
      </c>
      <c r="N185" s="170" t="s">
        <v>40</v>
      </c>
      <c r="O185" s="55"/>
      <c r="P185" s="55"/>
      <c r="Q185" s="55"/>
      <c r="R185" s="55"/>
      <c r="S185" s="55"/>
      <c r="T185" s="56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T185" s="14" t="s">
        <v>1321</v>
      </c>
      <c r="AU185" s="14" t="s">
        <v>80</v>
      </c>
      <c r="AY185" s="14" t="s">
        <v>1321</v>
      </c>
      <c r="BE185" s="151">
        <f>IF(N185="základná",J185,0)</f>
        <v>0</v>
      </c>
      <c r="BF185" s="151">
        <f>IF(N185="znížená",J185,0)</f>
        <v>0</v>
      </c>
      <c r="BG185" s="151">
        <f>IF(N185="zákl. prenesená",J185,0)</f>
        <v>0</v>
      </c>
      <c r="BH185" s="151">
        <f>IF(N185="zníž. prenesená",J185,0)</f>
        <v>0</v>
      </c>
      <c r="BI185" s="151">
        <f>IF(N185="nulová",J185,0)</f>
        <v>0</v>
      </c>
      <c r="BJ185" s="14" t="s">
        <v>147</v>
      </c>
      <c r="BK185" s="151">
        <f>I185*H185</f>
        <v>0</v>
      </c>
    </row>
    <row r="186" spans="1:65" s="2" customFormat="1" ht="6.95" customHeight="1" x14ac:dyDescent="0.2">
      <c r="A186" s="29"/>
      <c r="B186" s="44"/>
      <c r="C186" s="45"/>
      <c r="D186" s="45"/>
      <c r="E186" s="45"/>
      <c r="F186" s="45"/>
      <c r="G186" s="45"/>
      <c r="H186" s="45"/>
      <c r="I186" s="45"/>
      <c r="J186" s="45"/>
      <c r="K186" s="45"/>
      <c r="L186" s="30"/>
      <c r="M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</row>
  </sheetData>
  <sheetProtection sheet="1" objects="1" scenarios="1"/>
  <autoFilter ref="C125:K185" xr:uid="{00000000-0009-0000-0000-000005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85:D186" xr:uid="{00000000-0002-0000-0500-000000000000}">
      <formula1>"K, M"</formula1>
    </dataValidation>
    <dataValidation type="list" allowBlank="1" showInputMessage="1" showErrorMessage="1" error="Povolené sú hodnoty základná, znížená, nulová." sqref="N185:N186" xr:uid="{00000000-0002-0000-05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5A779DA0FA534A91CFAEEE56CA7097" ma:contentTypeVersion="5" ma:contentTypeDescription="Umožňuje vytvoriť nový dokument." ma:contentTypeScope="" ma:versionID="73bf1258e12d4d73ca6dc4484b39ffee">
  <xsd:schema xmlns:xsd="http://www.w3.org/2001/XMLSchema" xmlns:xs="http://www.w3.org/2001/XMLSchema" xmlns:p="http://schemas.microsoft.com/office/2006/metadata/properties" xmlns:ns2="8413ed57-06d2-4648-84fd-0752ef7664a2" targetNamespace="http://schemas.microsoft.com/office/2006/metadata/properties" ma:root="true" ma:fieldsID="452b7b83e6352e4eefd372f4558230b9" ns2:_="">
    <xsd:import namespace="8413ed57-06d2-4648-84fd-0752ef766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3ed57-06d2-4648-84fd-0752ef7664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E8F576-D56D-4232-8FBF-CD03FFC2973D}"/>
</file>

<file path=customXml/itemProps2.xml><?xml version="1.0" encoding="utf-8"?>
<ds:datastoreItem xmlns:ds="http://schemas.openxmlformats.org/officeDocument/2006/customXml" ds:itemID="{A0906CF7-6129-42BE-95BC-E3CB1FA288E3}"/>
</file>

<file path=customXml/itemProps3.xml><?xml version="1.0" encoding="utf-8"?>
<ds:datastoreItem xmlns:ds="http://schemas.openxmlformats.org/officeDocument/2006/customXml" ds:itemID="{8948E333-5D71-4186-A607-2D9488F439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SO02 - AD blok H</vt:lpstr>
      <vt:lpstr>SO03 - AD blok K</vt:lpstr>
      <vt:lpstr>povHK - Projekt organizác...</vt:lpstr>
      <vt:lpstr>'povHK - Projekt organizác...'!Názvy_tlače</vt:lpstr>
      <vt:lpstr>'Rekapitulácia stavby'!Názvy_tlače</vt:lpstr>
      <vt:lpstr>'SO02 - AD blok H'!Názvy_tlače</vt:lpstr>
      <vt:lpstr>'SO03 - AD blok K'!Názvy_tlače</vt:lpstr>
      <vt:lpstr>'povHK - Projekt organizác...'!Oblasť_tlače</vt:lpstr>
      <vt:lpstr>'Rekapitulácia stavby'!Oblasť_tlače</vt:lpstr>
      <vt:lpstr>'SO02 - AD blok H'!Oblasť_tlače</vt:lpstr>
      <vt:lpstr>'SO03 - AD blok K'!Oblasť_tlače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SERVER\globstav</dc:creator>
  <cp:lastModifiedBy>bojnakova</cp:lastModifiedBy>
  <dcterms:created xsi:type="dcterms:W3CDTF">2021-05-13T17:48:41Z</dcterms:created>
  <dcterms:modified xsi:type="dcterms:W3CDTF">2021-08-19T07:15:13Z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0x0101000F5A779DA0FA534A91CFAEEE56CA7097</vt:lpwstr>
  </property>
</Properties>
</file>