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ofertowy'!$B$2:$K$103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<sst xmlns="http://schemas.openxmlformats.org/spreadsheetml/2006/main" count="248" uniqueCount="153">
  <si>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</si>
  <si>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</si>
  <si>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</si>
  <si>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</si>
  <si>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</si>
  <si>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</si>
  <si>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</si>
  <si>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</si>
  <si>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</si>
  <si>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</si>
  <si>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</si>
  <si>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</si>
  <si>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</si>
  <si>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</si>
  <si>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</si>
  <si>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</si>
  <si>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</si>
  <si>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</si>
  <si>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GODZ PILA</t>
  </si>
  <si>
    <t>Prace wykonywane ręcznie z użyciem pilarki</t>
  </si>
  <si>
    <t>H</t>
  </si>
  <si>
    <t>HA</t>
  </si>
  <si>
    <t xml:space="preserve"> 48</t>
  </si>
  <si>
    <t>WYK-PASR</t>
  </si>
  <si>
    <t>Zdarcie pokrywy pasami  prace ręczne</t>
  </si>
  <si>
    <t>KMTR</t>
  </si>
  <si>
    <t>TSZT</t>
  </si>
  <si>
    <t xml:space="preserve"> 52</t>
  </si>
  <si>
    <t>WYK-TAL60</t>
  </si>
  <si>
    <t>Zdarcie pokrywy na talerzach 60 cm x 60 cm</t>
  </si>
  <si>
    <t xml:space="preserve"> 57</t>
  </si>
  <si>
    <t>PRZ-TALSA</t>
  </si>
  <si>
    <t>Przekopanie gleby na talerzach w miejscu sadzenia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</si>
  <si>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</si>
  <si>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</si>
  <si>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</si>
  <si>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</si>
  <si>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</si>
  <si>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</si>
  <si>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70</t>
  </si>
  <si>
    <t>WYK-P5GCP</t>
  </si>
  <si>
    <t>Wyorywanie bruzd pługiem leśnym z pogłębiaczem na pow. do 0,5 ha (np. gniazda)</t>
  </si>
  <si>
    <t xml:space="preserve"> 82</t>
  </si>
  <si>
    <t>WYK-DOŁŚS</t>
  </si>
  <si>
    <t>Wykonanie dołków pod sadzonki świdrem ręcznym z napędem spalinowym.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</si>
  <si>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</si>
  <si>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</si>
  <si>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</si>
  <si>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</si>
  <si>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</si>
  <si>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</si>
  <si>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</si>
  <si>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</si>
  <si>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</si>
  <si>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</si>
  <si>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</si>
  <si>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</si>
  <si>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100.01</t>
  </si>
  <si>
    <t>SADZ-BD</t>
  </si>
  <si>
    <t>Sadzenie wielolatek w dołki wykonane świdrem glebowym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</si>
  <si>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</si>
  <si>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</si>
  <si>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</si>
  <si>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</si>
  <si>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</si>
  <si>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</si>
  <si>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</si>
  <si>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</si>
  <si>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</si>
  <si>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</si>
  <si>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</si>
  <si>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</si>
  <si>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</si>
  <si>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</si>
  <si>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</si>
  <si>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SZT</t>
  </si>
  <si>
    <t>131</t>
  </si>
  <si>
    <t>KOR-P</t>
  </si>
  <si>
    <t>Korowanie pułapek i niszczenie kory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</si>
  <si>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</si>
  <si>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</si>
  <si>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</si>
  <si>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</si>
  <si>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</si>
  <si>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</si>
  <si>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</si>
  <si>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</si>
  <si>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</si>
  <si>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</si>
  <si>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</si>
  <si>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</si>
  <si>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</si>
  <si>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</si>
  <si>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</si>
  <si>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</si>
  <si>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</si>
  <si>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</si>
  <si>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</si>
  <si>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</si>
  <si>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</si>
  <si>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</si>
  <si>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</si>
  <si>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</si>
  <si>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</si>
  <si>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</si>
  <si>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</si>
  <si>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</si>
  <si>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</si>
  <si>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</si>
  <si>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</si>
  <si>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</si>
  <si>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</si>
  <si>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</si>
  <si>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</si>
  <si>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</si>
  <si>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</si>
  <si>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</si>
  <si>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</si>
  <si>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</si>
  <si>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</si>
  <si>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</si>
  <si>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</si>
  <si>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</si>
  <si>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</si>
  <si>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</si>
  <si>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</si>
  <si>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</si>
  <si>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</si>
  <si>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</si>
  <si>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</si>
  <si>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</si>
  <si>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</si>
  <si>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</si>
  <si>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</si>
  <si>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</si>
  <si>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</si>
  <si>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</si>
  <si>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</si>
  <si>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</si>
  <si>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</si>
  <si>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</si>
  <si>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</si>
  <si>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</si>
  <si>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</si>
  <si>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</si>
  <si>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12 tego zamówienia i oferujemy następujące ceny
jednostkowe za usługi wchodzące w skład tej części zamówienia:</t>
  </si>
  <si>
    <t>2. Trzebieże późne i cięcia sanitarno–selekcyjne</t>
  </si>
  <si>
    <t>3. Trzebieże wczesne i czyszczenia późne z pozyskaniem masy</t>
  </si>
  <si>
    <t>4. Cięcia przygodne i pozostałe</t>
  </si>
  <si>
    <t>117, 161, 169, 171, 180, 183, 11</t>
  </si>
  <si>
    <t>174, 184, 418</t>
  </si>
  <si>
    <t>118, 170, 172, 181, 13</t>
  </si>
  <si>
    <t>175, 186, 417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</si>
</sst>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  <font>
      <i/>
      <sz val="10"/>
      <color rgb="FF333333"/>
      <name val="Arial"/>
      <family val="0"/>
    </font>
    <font>
      <sz val="2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24" xfId="0" applyNumberFormat="1" applyFont="1" applyFill="1" applyBorder="1" applyAlignment="1" applyProtection="1">
      <alignment horizontal="right" vertical="center"/>
      <protection locked="0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0" xfId="0" applyNumberFormat="1" applyFont="1" applyFill="1" applyAlignment="1" applyProtection="1">
      <alignment horizontal="left" vertical="center"/>
      <protection locked="0"/>
    </xf>
    <xf numFmtId="4" fontId="72" fillId="33" borderId="25" xfId="0" applyNumberFormat="1" applyFont="1" applyFill="1" applyBorder="1" applyAlignment="1" applyProtection="1">
      <alignment horizontal="center" vertical="top"/>
      <protection locked="0"/>
    </xf>
    <xf numFmtId="4" fontId="72" fillId="33" borderId="19" xfId="0" applyNumberFormat="1" applyFont="1" applyFill="1" applyBorder="1" applyAlignment="1" applyProtection="1">
      <alignment horizontal="center" vertical="top"/>
      <protection locked="0"/>
    </xf>
    <xf numFmtId="4" fontId="72" fillId="33" borderId="26" xfId="0" applyNumberFormat="1" applyFont="1" applyFill="1" applyBorder="1" applyAlignment="1" applyProtection="1">
      <alignment horizontal="center" vertical="top"/>
      <protection locked="0"/>
    </xf>
    <xf numFmtId="4" fontId="72" fillId="33" borderId="27" xfId="0" applyNumberFormat="1" applyFont="1" applyFill="1" applyBorder="1" applyAlignment="1" applyProtection="1">
      <alignment horizontal="center" vertical="top"/>
      <protection locked="0"/>
    </xf>
    <xf numFmtId="4" fontId="72" fillId="33" borderId="0" xfId="0" applyNumberFormat="1" applyFont="1" applyFill="1" applyBorder="1" applyAlignment="1" applyProtection="1">
      <alignment horizontal="center" vertical="top"/>
      <protection locked="0"/>
    </xf>
    <xf numFmtId="4" fontId="72" fillId="33" borderId="28" xfId="0" applyNumberFormat="1" applyFont="1" applyFill="1" applyBorder="1" applyAlignment="1" applyProtection="1">
      <alignment horizontal="center" vertical="top"/>
      <protection locked="0"/>
    </xf>
    <xf numFmtId="4" fontId="72" fillId="33" borderId="29" xfId="0" applyNumberFormat="1" applyFont="1" applyFill="1" applyBorder="1" applyAlignment="1" applyProtection="1">
      <alignment horizontal="center" vertical="top"/>
      <protection locked="0"/>
    </xf>
    <xf numFmtId="4" fontId="72" fillId="33" borderId="20" xfId="0" applyNumberFormat="1" applyFont="1" applyFill="1" applyBorder="1" applyAlignment="1" applyProtection="1">
      <alignment horizontal="center" vertical="top"/>
      <protection locked="0"/>
    </xf>
    <xf numFmtId="4" fontId="72" fillId="33" borderId="30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1" fillId="33" borderId="0" xfId="0" applyNumberFormat="1" applyFont="1" applyFill="1" applyAlignment="1" applyProtection="1">
      <alignment horizontal="left" vertical="center"/>
      <protection/>
    </xf>
    <xf numFmtId="4" fontId="71" fillId="33" borderId="0" xfId="0" applyNumberFormat="1" applyFont="1" applyFill="1" applyAlignment="1">
      <alignment horizontal="left" vertical="center"/>
    </xf>
    <xf numFmtId="4" fontId="73" fillId="33" borderId="0" xfId="0" applyNumberFormat="1" applyFont="1" applyFill="1" applyAlignment="1">
      <alignment horizontal="center" vertical="center"/>
    </xf>
    <xf numFmtId="4" fontId="74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  <xf numFmtId="4" fontId="75" fillId="33" borderId="20" xfId="0" applyNumberFormat="1" applyFont="1" applyFill="1" applyBorder="1" applyAlignment="1">
      <alignment horizontal="center" vertical="center"/>
    </xf>
    <xf numFmtId="4" fontId="76" fillId="33" borderId="16" xfId="0" applyNumberFormat="1" applyFont="1" applyFill="1" applyBorder="1" applyAlignment="1">
      <alignment horizontal="left" wrapText="1"/>
    </xf>
    <xf numFmtId="4" fontId="76" fillId="33" borderId="17" xfId="0" applyNumberFormat="1" applyFont="1" applyFill="1" applyBorder="1" applyAlignment="1">
      <alignment horizontal="left" wrapText="1"/>
    </xf>
    <xf numFmtId="4" fontId="76" fillId="33" borderId="18" xfId="0" applyNumberFormat="1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97</xdr:row>
      <xdr:rowOff>247650</xdr:rowOff>
    </xdr:from>
    <xdr:to>
      <xdr:col>10</xdr:col>
      <xdr:colOff>752475</xdr:colOff>
      <xdr:row>102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9117925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3"/>
  <sheetViews>
    <sheetView tabSelected="1" zoomScale="85" zoomScaleNormal="85" workbookViewId="0" topLeftCell="A1">
      <selection activeCell="J90" sqref="J90"/>
    </sheetView>
  </sheetViews>
  <sheetFormatPr defaultColWidth="9.140625" defaultRowHeight="12.75"/>
  <cols>
    <col min="1" max="1" width="0.13671875" style="8" customWidth="1"/>
    <col min="2" max="2" width="8.57421875" style="82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73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4"/>
      <c r="F1" s="68"/>
      <c r="M1" s="41"/>
      <c r="N1" s="38"/>
      <c r="O1" s="45"/>
    </row>
    <row r="2" spans="2:15" s="1" customFormat="1" ht="17.25" customHeight="1">
      <c r="B2" s="88"/>
      <c r="C2" s="89"/>
      <c r="D2" s="90"/>
      <c r="F2" s="68"/>
      <c r="H2" s="49" t="s">
        <v>119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1"/>
      <c r="C3" s="92"/>
      <c r="D3" s="93"/>
      <c r="F3" s="68"/>
      <c r="M3" s="41"/>
      <c r="N3" s="38"/>
      <c r="O3" s="45"/>
    </row>
    <row r="4" spans="2:15" s="1" customFormat="1" ht="2.25" customHeight="1">
      <c r="B4" s="91"/>
      <c r="C4" s="92"/>
      <c r="D4" s="93"/>
      <c r="F4" s="68"/>
      <c r="M4" s="41"/>
      <c r="N4" s="38"/>
      <c r="O4" s="45"/>
    </row>
    <row r="5" spans="2:15" s="1" customFormat="1" ht="29.25" customHeight="1">
      <c r="B5" s="91"/>
      <c r="C5" s="92"/>
      <c r="D5" s="93"/>
      <c r="F5" s="68"/>
      <c r="M5" s="41"/>
      <c r="N5" s="38"/>
      <c r="O5" s="45"/>
    </row>
    <row r="6" spans="2:15" s="1" customFormat="1" ht="2.25" customHeight="1">
      <c r="B6" s="91"/>
      <c r="C6" s="92"/>
      <c r="D6" s="93"/>
      <c r="F6" s="68"/>
      <c r="M6" s="41"/>
      <c r="N6" s="38"/>
      <c r="O6" s="45"/>
    </row>
    <row r="7" spans="2:15" s="1" customFormat="1" ht="19.5" customHeight="1">
      <c r="B7" s="91"/>
      <c r="C7" s="92"/>
      <c r="D7" s="93"/>
      <c r="F7" s="68"/>
      <c r="M7" s="41"/>
      <c r="N7" s="38"/>
      <c r="O7" s="45"/>
    </row>
    <row r="8" spans="2:15" s="1" customFormat="1" ht="10.5" customHeight="1">
      <c r="B8" s="91"/>
      <c r="C8" s="92"/>
      <c r="D8" s="93"/>
      <c r="F8" s="87" t="s">
        <v>120</v>
      </c>
      <c r="G8" s="87"/>
      <c r="H8" s="87"/>
      <c r="I8" s="87"/>
      <c r="J8" s="87"/>
      <c r="K8" s="87"/>
      <c r="M8" s="41"/>
      <c r="N8" s="38"/>
      <c r="O8" s="45"/>
    </row>
    <row r="9" spans="2:15" s="1" customFormat="1" ht="2.25" customHeight="1">
      <c r="B9" s="91"/>
      <c r="C9" s="92"/>
      <c r="D9" s="93"/>
      <c r="F9" s="87"/>
      <c r="G9" s="87"/>
      <c r="H9" s="87"/>
      <c r="I9" s="87"/>
      <c r="J9" s="87"/>
      <c r="K9" s="87"/>
      <c r="M9" s="41"/>
      <c r="N9" s="38"/>
      <c r="O9" s="45"/>
    </row>
    <row r="10" spans="2:15" s="1" customFormat="1" ht="3" customHeight="1">
      <c r="B10" s="91"/>
      <c r="C10" s="92"/>
      <c r="D10" s="93"/>
      <c r="F10" s="87"/>
      <c r="G10" s="87"/>
      <c r="H10" s="87"/>
      <c r="I10" s="87"/>
      <c r="J10" s="87"/>
      <c r="K10" s="87"/>
      <c r="M10" s="41"/>
      <c r="N10" s="38"/>
      <c r="O10" s="45"/>
    </row>
    <row r="11" spans="2:15" s="1" customFormat="1" ht="3.75" customHeight="1">
      <c r="B11" s="91"/>
      <c r="C11" s="92"/>
      <c r="D11" s="93"/>
      <c r="F11" s="87"/>
      <c r="G11" s="87"/>
      <c r="H11" s="87"/>
      <c r="I11" s="87"/>
      <c r="J11" s="87"/>
      <c r="K11" s="87"/>
      <c r="M11" s="41"/>
      <c r="N11" s="38"/>
      <c r="O11" s="45"/>
    </row>
    <row r="12" spans="2:15" s="1" customFormat="1" ht="15.75" customHeight="1" thickBot="1">
      <c r="B12" s="94"/>
      <c r="C12" s="95"/>
      <c r="D12" s="96"/>
      <c r="F12" s="68"/>
      <c r="M12" s="41"/>
      <c r="N12" s="38"/>
      <c r="O12" s="45"/>
    </row>
    <row r="13" spans="2:15" s="1" customFormat="1" ht="48" customHeight="1">
      <c r="B13" s="74"/>
      <c r="D13" s="58" t="s">
        <v>121</v>
      </c>
      <c r="F13" s="68"/>
      <c r="M13" s="41"/>
      <c r="N13" s="38"/>
      <c r="O13" s="45"/>
    </row>
    <row r="14" spans="2:15" s="1" customFormat="1" ht="24" customHeight="1">
      <c r="B14" s="74"/>
      <c r="D14" s="100" t="s">
        <v>122</v>
      </c>
      <c r="E14" s="100"/>
      <c r="F14" s="68"/>
      <c r="M14" s="41"/>
      <c r="N14" s="38"/>
      <c r="O14" s="45"/>
    </row>
    <row r="15" spans="2:15" s="1" customFormat="1" ht="57" customHeight="1">
      <c r="B15" s="74"/>
      <c r="F15" s="68"/>
      <c r="M15" s="41"/>
      <c r="N15" s="38"/>
      <c r="O15" s="45"/>
    </row>
    <row r="16" spans="2:15" s="1" customFormat="1" ht="20.25" customHeight="1">
      <c r="B16" s="75" t="s">
        <v>123</v>
      </c>
      <c r="F16" s="68"/>
      <c r="M16" s="41"/>
      <c r="N16" s="38"/>
      <c r="O16" s="45"/>
    </row>
    <row r="17" spans="2:15" s="1" customFormat="1" ht="3" customHeight="1">
      <c r="B17" s="74"/>
      <c r="F17" s="68"/>
      <c r="M17" s="41"/>
      <c r="N17" s="38"/>
      <c r="O17" s="45"/>
    </row>
    <row r="18" spans="2:15" s="1" customFormat="1" ht="20.25" customHeight="1">
      <c r="B18" s="75" t="s">
        <v>124</v>
      </c>
      <c r="F18" s="68"/>
      <c r="M18" s="41"/>
      <c r="N18" s="38"/>
      <c r="O18" s="45"/>
    </row>
    <row r="19" spans="2:15" s="1" customFormat="1" ht="3.75" customHeight="1">
      <c r="B19" s="74"/>
      <c r="F19" s="68"/>
      <c r="M19" s="41"/>
      <c r="N19" s="38"/>
      <c r="O19" s="45"/>
    </row>
    <row r="20" spans="2:15" s="1" customFormat="1" ht="20.25" customHeight="1">
      <c r="B20" s="75" t="s">
        <v>125</v>
      </c>
      <c r="F20" s="68"/>
      <c r="M20" s="41"/>
      <c r="N20" s="38"/>
      <c r="O20" s="45"/>
    </row>
    <row r="21" spans="2:15" s="1" customFormat="1" ht="2.25" customHeight="1">
      <c r="B21" s="74"/>
      <c r="F21" s="68"/>
      <c r="M21" s="41"/>
      <c r="N21" s="38"/>
      <c r="O21" s="45"/>
    </row>
    <row r="22" spans="2:15" s="1" customFormat="1" ht="20.25" customHeight="1">
      <c r="B22" s="75" t="s">
        <v>126</v>
      </c>
      <c r="F22" s="68"/>
      <c r="M22" s="41"/>
      <c r="N22" s="38"/>
      <c r="O22" s="45"/>
    </row>
    <row r="23" spans="2:15" s="1" customFormat="1" ht="59.25" customHeight="1">
      <c r="B23" s="74"/>
      <c r="F23" s="68"/>
      <c r="M23" s="41"/>
      <c r="N23" s="38"/>
      <c r="O23" s="45"/>
    </row>
    <row r="24" spans="2:17" s="1" customFormat="1" ht="49.5" customHeight="1">
      <c r="B24" s="97" t="s">
        <v>145</v>
      </c>
      <c r="C24" s="97"/>
      <c r="D24" s="97"/>
      <c r="E24" s="97"/>
      <c r="F24" s="97"/>
      <c r="G24" s="97"/>
      <c r="H24" s="97"/>
      <c r="I24" s="97"/>
      <c r="J24" s="97"/>
      <c r="K24" s="97"/>
      <c r="M24" s="41"/>
      <c r="N24" s="38"/>
      <c r="O24" s="45"/>
      <c r="Q24" s="36">
        <v>0.08</v>
      </c>
    </row>
    <row r="25" spans="2:17" s="1" customFormat="1" ht="51.75" customHeight="1">
      <c r="B25" s="74"/>
      <c r="F25" s="68"/>
      <c r="M25" s="41"/>
      <c r="N25" s="38"/>
      <c r="O25" s="45"/>
      <c r="Q25" s="36">
        <v>0.23</v>
      </c>
    </row>
    <row r="26" spans="2:15" s="1" customFormat="1" ht="3" customHeight="1">
      <c r="B26" s="74"/>
      <c r="F26" s="68"/>
      <c r="M26" s="41"/>
      <c r="N26" s="38"/>
      <c r="O26" s="45"/>
    </row>
    <row r="27" spans="2:15" s="1" customFormat="1" ht="20.25" customHeight="1">
      <c r="B27" s="98" t="s">
        <v>127</v>
      </c>
      <c r="C27" s="98"/>
      <c r="D27" s="98"/>
      <c r="E27" s="59"/>
      <c r="F27" s="69"/>
      <c r="M27" s="41"/>
      <c r="N27" s="38"/>
      <c r="O27" s="45"/>
    </row>
    <row r="28" spans="2:15" s="1" customFormat="1" ht="9.75" customHeight="1">
      <c r="B28" s="76"/>
      <c r="C28" s="59"/>
      <c r="D28" s="59"/>
      <c r="E28" s="59"/>
      <c r="F28" s="69"/>
      <c r="M28" s="41"/>
      <c r="N28" s="38"/>
      <c r="O28" s="45"/>
    </row>
    <row r="29" spans="2:15" s="1" customFormat="1" ht="48.75" customHeight="1" thickBot="1">
      <c r="B29" s="77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4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8" t="s">
        <v>10</v>
      </c>
      <c r="C30" s="61" t="s">
        <v>11</v>
      </c>
      <c r="D30" s="62" t="s">
        <v>12</v>
      </c>
      <c r="E30" s="61" t="s">
        <v>13</v>
      </c>
      <c r="F30" s="70">
        <v>8</v>
      </c>
      <c r="G30" s="65"/>
      <c r="H30" s="63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6"/>
      <c r="C31" s="59"/>
      <c r="D31" s="59"/>
      <c r="E31" s="59"/>
      <c r="F31" s="69"/>
      <c r="M31" s="43"/>
      <c r="N31" s="38"/>
      <c r="O31" s="45"/>
    </row>
    <row r="32" spans="2:15" s="1" customFormat="1" ht="19.5" customHeight="1">
      <c r="B32" s="76"/>
      <c r="C32" s="59"/>
      <c r="D32" s="59"/>
      <c r="E32" s="59"/>
      <c r="F32" s="69"/>
      <c r="M32" s="43"/>
      <c r="N32" s="38"/>
      <c r="O32" s="45"/>
    </row>
    <row r="33" spans="2:15" s="1" customFormat="1" ht="6" customHeight="1">
      <c r="B33" s="76"/>
      <c r="C33" s="59"/>
      <c r="D33" s="59"/>
      <c r="E33" s="59"/>
      <c r="F33" s="69"/>
      <c r="M33" s="44"/>
      <c r="N33" s="38"/>
      <c r="O33" s="45"/>
    </row>
    <row r="34" spans="2:16" s="1" customFormat="1" ht="16.5" customHeight="1">
      <c r="B34" s="76"/>
      <c r="C34" s="59"/>
      <c r="D34" s="59"/>
      <c r="E34" s="59"/>
      <c r="F34" s="69"/>
      <c r="M34" s="44"/>
      <c r="N34" s="44"/>
      <c r="O34" s="44"/>
      <c r="P34" s="44"/>
    </row>
    <row r="35" spans="2:15" s="1" customFormat="1" ht="20.25" customHeight="1">
      <c r="B35" s="98" t="s">
        <v>146</v>
      </c>
      <c r="C35" s="98"/>
      <c r="D35" s="98"/>
      <c r="E35" s="59"/>
      <c r="F35" s="69"/>
      <c r="M35" s="44"/>
      <c r="N35" s="38"/>
      <c r="O35" s="45"/>
    </row>
    <row r="36" spans="2:15" s="1" customFormat="1" ht="9.75" customHeight="1">
      <c r="B36" s="76"/>
      <c r="C36" s="59"/>
      <c r="D36" s="59"/>
      <c r="E36" s="59"/>
      <c r="F36" s="69"/>
      <c r="M36" s="44"/>
      <c r="N36" s="38"/>
      <c r="O36" s="45"/>
    </row>
    <row r="37" spans="2:15" s="1" customFormat="1" ht="45" customHeight="1" thickBot="1">
      <c r="B37" s="77" t="s">
        <v>0</v>
      </c>
      <c r="C37" s="60" t="s">
        <v>1</v>
      </c>
      <c r="D37" s="60" t="s">
        <v>2</v>
      </c>
      <c r="E37" s="60" t="s">
        <v>3</v>
      </c>
      <c r="F37" s="60" t="s">
        <v>4</v>
      </c>
      <c r="G37" s="64" t="s">
        <v>5</v>
      </c>
      <c r="H37" s="2" t="s">
        <v>6</v>
      </c>
      <c r="I37" s="2" t="s">
        <v>7</v>
      </c>
      <c r="J37" s="2" t="s">
        <v>8</v>
      </c>
      <c r="K37" s="2" t="s">
        <v>9</v>
      </c>
      <c r="M37" s="41"/>
      <c r="N37" s="38"/>
      <c r="O37" s="45"/>
    </row>
    <row r="38" spans="2:15" s="1" customFormat="1" ht="18" customHeight="1" thickBot="1">
      <c r="B38" s="79" t="s">
        <v>10</v>
      </c>
      <c r="C38" s="3" t="s">
        <v>11</v>
      </c>
      <c r="D38" s="4" t="s">
        <v>12</v>
      </c>
      <c r="E38" s="3" t="s">
        <v>13</v>
      </c>
      <c r="F38" s="66">
        <v>3741</v>
      </c>
      <c r="G38" s="65"/>
      <c r="H38" s="63">
        <f>ROUND(F38*G38,2)</f>
        <v>0</v>
      </c>
      <c r="I38" s="35">
        <v>0.08</v>
      </c>
      <c r="J38" s="5">
        <f>ROUND(H38*I38,2)</f>
        <v>0</v>
      </c>
      <c r="K38" s="5">
        <f>ROUND(H38+J38,2)</f>
        <v>0</v>
      </c>
      <c r="M38" s="41" t="str">
        <f aca="true" t="shared" si="0" ref="M38:M75">IF(AND(F38&gt;0,OR(ISBLANK(G38),G38=0)),"podaj stawkę!",IF(AND(ISBLANK(F38),G38&gt;0),"usuń stawkę",""))</f>
        <v>podaj stawkę!</v>
      </c>
      <c r="N38" s="38">
        <f aca="true" t="shared" si="1" ref="N38:N75">IF(M38&lt;&gt;"",1,0)</f>
        <v>1</v>
      </c>
      <c r="O38" s="45">
        <f aca="true" t="shared" si="2" ref="O38:O75">IF(I38="",1,0)</f>
        <v>0</v>
      </c>
    </row>
    <row r="39" spans="2:15" s="1" customFormat="1" ht="7.5" customHeight="1">
      <c r="B39" s="74"/>
      <c r="F39" s="68"/>
      <c r="M39" s="41"/>
      <c r="N39" s="38"/>
      <c r="O39" s="45"/>
    </row>
    <row r="40" spans="2:16" s="1" customFormat="1" ht="12" customHeight="1">
      <c r="B40" s="74"/>
      <c r="F40" s="68"/>
      <c r="M40" s="41"/>
      <c r="N40" s="41"/>
      <c r="O40" s="41"/>
      <c r="P40" s="41"/>
    </row>
    <row r="41" spans="2:15" s="1" customFormat="1" ht="20.25" customHeight="1">
      <c r="B41" s="99" t="s">
        <v>147</v>
      </c>
      <c r="C41" s="99"/>
      <c r="D41" s="99"/>
      <c r="F41" s="68"/>
      <c r="M41" s="41"/>
      <c r="N41" s="38"/>
      <c r="O41" s="45"/>
    </row>
    <row r="42" spans="2:15" s="1" customFormat="1" ht="9.75" customHeight="1">
      <c r="B42" s="74"/>
      <c r="F42" s="68"/>
      <c r="M42" s="41"/>
      <c r="N42" s="38"/>
      <c r="O42" s="45"/>
    </row>
    <row r="43" spans="2:15" s="1" customFormat="1" ht="55.5" customHeight="1" thickBot="1">
      <c r="B43" s="80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64" t="s">
        <v>5</v>
      </c>
      <c r="H43" s="2" t="s">
        <v>6</v>
      </c>
      <c r="I43" s="2" t="s">
        <v>7</v>
      </c>
      <c r="J43" s="2" t="s">
        <v>8</v>
      </c>
      <c r="K43" s="2" t="s">
        <v>9</v>
      </c>
      <c r="M43" s="41"/>
      <c r="N43" s="38"/>
      <c r="O43" s="45"/>
    </row>
    <row r="44" spans="2:15" s="1" customFormat="1" ht="19.5" customHeight="1" thickBot="1">
      <c r="B44" s="79" t="s">
        <v>14</v>
      </c>
      <c r="C44" s="3" t="s">
        <v>15</v>
      </c>
      <c r="D44" s="4" t="s">
        <v>16</v>
      </c>
      <c r="E44" s="3" t="s">
        <v>13</v>
      </c>
      <c r="F44" s="66">
        <v>91</v>
      </c>
      <c r="G44" s="65"/>
      <c r="H44" s="63">
        <f>ROUND(F44*G44,2)</f>
        <v>0</v>
      </c>
      <c r="I44" s="35">
        <v>0.08</v>
      </c>
      <c r="J44" s="5">
        <f>ROUND(H44*I44,2)</f>
        <v>0</v>
      </c>
      <c r="K44" s="5">
        <f>ROUND(H44+J44,2)</f>
        <v>0</v>
      </c>
      <c r="M44" s="41" t="str">
        <f t="shared" si="0"/>
        <v>podaj stawkę!</v>
      </c>
      <c r="N44" s="38">
        <f t="shared" si="1"/>
        <v>1</v>
      </c>
      <c r="O44" s="45">
        <f t="shared" si="2"/>
        <v>0</v>
      </c>
    </row>
    <row r="45" spans="2:15" s="1" customFormat="1" ht="19.5" customHeight="1" thickBot="1">
      <c r="B45" s="79" t="s">
        <v>10</v>
      </c>
      <c r="C45" s="3" t="s">
        <v>11</v>
      </c>
      <c r="D45" s="4" t="s">
        <v>12</v>
      </c>
      <c r="E45" s="3" t="s">
        <v>13</v>
      </c>
      <c r="F45" s="66">
        <v>414</v>
      </c>
      <c r="G45" s="65"/>
      <c r="H45" s="63">
        <f>ROUND(F45*G45,2)</f>
        <v>0</v>
      </c>
      <c r="I45" s="35">
        <v>0.08</v>
      </c>
      <c r="J45" s="5">
        <f>ROUND(H45*I45,2)</f>
        <v>0</v>
      </c>
      <c r="K45" s="5">
        <f>ROUND(H45+J45,2)</f>
        <v>0</v>
      </c>
      <c r="M45" s="41" t="str">
        <f t="shared" si="0"/>
        <v>podaj stawkę!</v>
      </c>
      <c r="N45" s="38">
        <f t="shared" si="1"/>
        <v>1</v>
      </c>
      <c r="O45" s="45">
        <f t="shared" si="2"/>
        <v>0</v>
      </c>
    </row>
    <row r="46" spans="2:15" s="1" customFormat="1" ht="4.5" customHeight="1">
      <c r="B46" s="74"/>
      <c r="F46" s="68"/>
      <c r="M46" s="41"/>
      <c r="N46" s="38"/>
      <c r="O46" s="45"/>
    </row>
    <row r="47" spans="2:15" s="1" customFormat="1" ht="12" customHeight="1">
      <c r="B47" s="74"/>
      <c r="F47" s="68"/>
      <c r="M47" s="41"/>
      <c r="N47" s="38"/>
      <c r="O47" s="45"/>
    </row>
    <row r="48" spans="2:15" s="1" customFormat="1" ht="20.25" customHeight="1">
      <c r="B48" s="99" t="s">
        <v>148</v>
      </c>
      <c r="C48" s="99"/>
      <c r="D48" s="99"/>
      <c r="F48" s="68"/>
      <c r="M48" s="41"/>
      <c r="N48" s="38"/>
      <c r="O48" s="45"/>
    </row>
    <row r="49" spans="2:15" s="1" customFormat="1" ht="9.75" customHeight="1">
      <c r="B49" s="74"/>
      <c r="F49" s="68"/>
      <c r="M49" s="41"/>
      <c r="N49" s="38"/>
      <c r="O49" s="45"/>
    </row>
    <row r="50" spans="2:15" s="1" customFormat="1" ht="45" customHeight="1" thickBot="1">
      <c r="B50" s="80" t="s">
        <v>0</v>
      </c>
      <c r="C50" s="2" t="s">
        <v>1</v>
      </c>
      <c r="D50" s="2" t="s">
        <v>2</v>
      </c>
      <c r="E50" s="2" t="s">
        <v>3</v>
      </c>
      <c r="F50" s="2" t="s">
        <v>4</v>
      </c>
      <c r="G50" s="64" t="s">
        <v>5</v>
      </c>
      <c r="H50" s="2" t="s">
        <v>6</v>
      </c>
      <c r="I50" s="2" t="s">
        <v>7</v>
      </c>
      <c r="J50" s="2" t="s">
        <v>8</v>
      </c>
      <c r="K50" s="2" t="s">
        <v>9</v>
      </c>
      <c r="M50" s="41"/>
      <c r="N50" s="38"/>
      <c r="O50" s="45"/>
    </row>
    <row r="51" spans="2:15" s="1" customFormat="1" ht="19.5" customHeight="1" thickBot="1">
      <c r="B51" s="79" t="s">
        <v>14</v>
      </c>
      <c r="C51" s="3" t="s">
        <v>15</v>
      </c>
      <c r="D51" s="4" t="s">
        <v>16</v>
      </c>
      <c r="E51" s="3" t="s">
        <v>13</v>
      </c>
      <c r="F51" s="66">
        <v>61</v>
      </c>
      <c r="G51" s="85"/>
      <c r="H51" s="63">
        <f>ROUND(F51*G51,2)</f>
        <v>0</v>
      </c>
      <c r="I51" s="35">
        <v>0.08</v>
      </c>
      <c r="J51" s="5">
        <f>ROUND(H51*I51,2)</f>
        <v>0</v>
      </c>
      <c r="K51" s="5">
        <f>ROUND(H51+J51,2)</f>
        <v>0</v>
      </c>
      <c r="M51" s="41" t="str">
        <f t="shared" si="0"/>
        <v>podaj stawkę!</v>
      </c>
      <c r="N51" s="38">
        <f t="shared" si="1"/>
        <v>1</v>
      </c>
      <c r="O51" s="45">
        <f t="shared" si="2"/>
        <v>0</v>
      </c>
    </row>
    <row r="52" spans="2:15" s="1" customFormat="1" ht="19.5" customHeight="1" thickBot="1">
      <c r="B52" s="79" t="s">
        <v>10</v>
      </c>
      <c r="C52" s="3" t="s">
        <v>11</v>
      </c>
      <c r="D52" s="4" t="s">
        <v>12</v>
      </c>
      <c r="E52" s="3" t="s">
        <v>13</v>
      </c>
      <c r="F52" s="66">
        <v>236</v>
      </c>
      <c r="G52" s="65"/>
      <c r="H52" s="63">
        <f>ROUND(F52*G52,2)</f>
        <v>0</v>
      </c>
      <c r="I52" s="35">
        <v>0.08</v>
      </c>
      <c r="J52" s="5">
        <f>ROUND(H52*I52,2)</f>
        <v>0</v>
      </c>
      <c r="K52" s="5">
        <f>ROUND(H52+J52,2)</f>
        <v>0</v>
      </c>
      <c r="M52" s="41" t="str">
        <f t="shared" si="0"/>
        <v>podaj stawkę!</v>
      </c>
      <c r="N52" s="38">
        <f t="shared" si="1"/>
        <v>1</v>
      </c>
      <c r="O52" s="45">
        <f t="shared" si="2"/>
        <v>0</v>
      </c>
    </row>
    <row r="53" spans="2:15" s="1" customFormat="1" ht="5.25" customHeight="1">
      <c r="B53" s="74"/>
      <c r="F53" s="68"/>
      <c r="M53" s="41"/>
      <c r="N53" s="38"/>
      <c r="O53" s="45"/>
    </row>
    <row r="54" spans="2:15" s="1" customFormat="1" ht="12.75" customHeight="1">
      <c r="B54" s="74"/>
      <c r="F54" s="68"/>
      <c r="M54" s="41"/>
      <c r="N54" s="38"/>
      <c r="O54" s="45"/>
    </row>
    <row r="55" spans="2:15" s="1" customFormat="1" ht="56.25" customHeight="1" thickBot="1">
      <c r="B55" s="80" t="s">
        <v>0</v>
      </c>
      <c r="C55" s="2" t="s">
        <v>1</v>
      </c>
      <c r="D55" s="2" t="s">
        <v>2</v>
      </c>
      <c r="E55" s="2" t="s">
        <v>3</v>
      </c>
      <c r="F55" s="2" t="s">
        <v>4</v>
      </c>
      <c r="G55" s="64" t="s">
        <v>5</v>
      </c>
      <c r="H55" s="2" t="s">
        <v>6</v>
      </c>
      <c r="I55" s="2" t="s">
        <v>7</v>
      </c>
      <c r="J55" s="2" t="s">
        <v>8</v>
      </c>
      <c r="K55" s="2" t="s">
        <v>9</v>
      </c>
      <c r="M55" s="41"/>
      <c r="N55" s="38"/>
      <c r="O55" s="45"/>
    </row>
    <row r="56" spans="2:15" s="1" customFormat="1" ht="19.5" customHeight="1" thickBot="1">
      <c r="B56" s="79" t="s">
        <v>17</v>
      </c>
      <c r="C56" s="3" t="s">
        <v>18</v>
      </c>
      <c r="D56" s="4" t="s">
        <v>19</v>
      </c>
      <c r="E56" s="3" t="s">
        <v>20</v>
      </c>
      <c r="F56" s="66">
        <v>10</v>
      </c>
      <c r="G56" s="65"/>
      <c r="H56" s="63">
        <f>ROUND(F56*G56,2)</f>
        <v>0</v>
      </c>
      <c r="I56" s="35">
        <v>0.08</v>
      </c>
      <c r="J56" s="5">
        <f aca="true" t="shared" si="3" ref="J56:J83">ROUND(H56*I56,2)</f>
        <v>0</v>
      </c>
      <c r="K56" s="5">
        <f aca="true" t="shared" si="4" ref="K56:K83">ROUND(H56+J56,2)</f>
        <v>0</v>
      </c>
      <c r="M56" s="41" t="str">
        <f t="shared" si="0"/>
        <v>podaj stawkę!</v>
      </c>
      <c r="N56" s="38">
        <f t="shared" si="1"/>
        <v>1</v>
      </c>
      <c r="O56" s="45">
        <f t="shared" si="2"/>
        <v>0</v>
      </c>
    </row>
    <row r="57" spans="2:15" s="1" customFormat="1" ht="19.5" customHeight="1" thickBot="1">
      <c r="B57" s="79" t="s">
        <v>22</v>
      </c>
      <c r="C57" s="3" t="s">
        <v>23</v>
      </c>
      <c r="D57" s="4" t="s">
        <v>24</v>
      </c>
      <c r="E57" s="3" t="s">
        <v>25</v>
      </c>
      <c r="F57" s="66">
        <v>1</v>
      </c>
      <c r="G57" s="65"/>
      <c r="H57" s="63">
        <f aca="true" t="shared" si="5" ref="H57:H83">ROUND(F57*G57,2)</f>
        <v>0</v>
      </c>
      <c r="I57" s="35">
        <v>0.08</v>
      </c>
      <c r="J57" s="5">
        <f t="shared" si="3"/>
        <v>0</v>
      </c>
      <c r="K57" s="5">
        <f t="shared" si="4"/>
        <v>0</v>
      </c>
      <c r="M57" s="41" t="str">
        <f t="shared" si="0"/>
        <v>podaj stawkę!</v>
      </c>
      <c r="N57" s="38">
        <f t="shared" si="1"/>
        <v>1</v>
      </c>
      <c r="O57" s="45">
        <f t="shared" si="2"/>
        <v>0</v>
      </c>
    </row>
    <row r="58" spans="2:15" s="1" customFormat="1" ht="19.5" customHeight="1" thickBot="1">
      <c r="B58" s="79" t="s">
        <v>27</v>
      </c>
      <c r="C58" s="3" t="s">
        <v>28</v>
      </c>
      <c r="D58" s="4" t="s">
        <v>29</v>
      </c>
      <c r="E58" s="3" t="s">
        <v>26</v>
      </c>
      <c r="F58" s="66">
        <v>1</v>
      </c>
      <c r="G58" s="65"/>
      <c r="H58" s="63">
        <f t="shared" si="5"/>
        <v>0</v>
      </c>
      <c r="I58" s="35">
        <v>0.08</v>
      </c>
      <c r="J58" s="5">
        <f t="shared" si="3"/>
        <v>0</v>
      </c>
      <c r="K58" s="5">
        <f t="shared" si="4"/>
        <v>0</v>
      </c>
      <c r="M58" s="41" t="str">
        <f t="shared" si="0"/>
        <v>podaj stawkę!</v>
      </c>
      <c r="N58" s="38">
        <f t="shared" si="1"/>
        <v>1</v>
      </c>
      <c r="O58" s="45">
        <f t="shared" si="2"/>
        <v>0</v>
      </c>
    </row>
    <row r="59" spans="2:15" s="1" customFormat="1" ht="19.5" customHeight="1" thickBot="1">
      <c r="B59" s="79" t="s">
        <v>30</v>
      </c>
      <c r="C59" s="3" t="s">
        <v>31</v>
      </c>
      <c r="D59" s="4" t="s">
        <v>32</v>
      </c>
      <c r="E59" s="3" t="s">
        <v>26</v>
      </c>
      <c r="F59" s="66">
        <v>1</v>
      </c>
      <c r="G59" s="65"/>
      <c r="H59" s="63">
        <f t="shared" si="5"/>
        <v>0</v>
      </c>
      <c r="I59" s="35">
        <v>0.08</v>
      </c>
      <c r="J59" s="5">
        <f t="shared" si="3"/>
        <v>0</v>
      </c>
      <c r="K59" s="5">
        <f t="shared" si="4"/>
        <v>0</v>
      </c>
      <c r="M59" s="41" t="str">
        <f t="shared" si="0"/>
        <v>podaj stawkę!</v>
      </c>
      <c r="N59" s="38">
        <f t="shared" si="1"/>
        <v>1</v>
      </c>
      <c r="O59" s="45">
        <f t="shared" si="2"/>
        <v>0</v>
      </c>
    </row>
    <row r="60" spans="2:15" s="1" customFormat="1" ht="19.5" customHeight="1" thickBot="1">
      <c r="B60" s="79" t="s">
        <v>33</v>
      </c>
      <c r="C60" s="3" t="s">
        <v>34</v>
      </c>
      <c r="D60" s="4" t="s">
        <v>35</v>
      </c>
      <c r="E60" s="3" t="s">
        <v>25</v>
      </c>
      <c r="F60" s="66">
        <v>1</v>
      </c>
      <c r="G60" s="65"/>
      <c r="H60" s="63">
        <f t="shared" si="5"/>
        <v>0</v>
      </c>
      <c r="I60" s="35">
        <v>0.08</v>
      </c>
      <c r="J60" s="5">
        <f t="shared" si="3"/>
        <v>0</v>
      </c>
      <c r="K60" s="5">
        <f t="shared" si="4"/>
        <v>0</v>
      </c>
      <c r="M60" s="41" t="str">
        <f t="shared" si="0"/>
        <v>podaj stawkę!</v>
      </c>
      <c r="N60" s="38">
        <f t="shared" si="1"/>
        <v>1</v>
      </c>
      <c r="O60" s="45">
        <f t="shared" si="2"/>
        <v>0</v>
      </c>
    </row>
    <row r="61" spans="2:15" s="1" customFormat="1" ht="19.5" customHeight="1" thickBot="1">
      <c r="B61" s="79" t="s">
        <v>36</v>
      </c>
      <c r="C61" s="3" t="s">
        <v>37</v>
      </c>
      <c r="D61" s="4" t="s">
        <v>38</v>
      </c>
      <c r="E61" s="3" t="s">
        <v>25</v>
      </c>
      <c r="F61" s="66">
        <v>14.6</v>
      </c>
      <c r="G61" s="65"/>
      <c r="H61" s="63">
        <f t="shared" si="5"/>
        <v>0</v>
      </c>
      <c r="I61" s="35">
        <v>0.08</v>
      </c>
      <c r="J61" s="5">
        <f t="shared" si="3"/>
        <v>0</v>
      </c>
      <c r="K61" s="5">
        <f t="shared" si="4"/>
        <v>0</v>
      </c>
      <c r="M61" s="41" t="str">
        <f t="shared" si="0"/>
        <v>podaj stawkę!</v>
      </c>
      <c r="N61" s="38">
        <f t="shared" si="1"/>
        <v>1</v>
      </c>
      <c r="O61" s="45">
        <f t="shared" si="2"/>
        <v>0</v>
      </c>
    </row>
    <row r="62" spans="2:15" s="1" customFormat="1" ht="28.5" customHeight="1" thickBot="1">
      <c r="B62" s="79" t="s">
        <v>39</v>
      </c>
      <c r="C62" s="3" t="s">
        <v>40</v>
      </c>
      <c r="D62" s="4" t="s">
        <v>41</v>
      </c>
      <c r="E62" s="3" t="s">
        <v>25</v>
      </c>
      <c r="F62" s="66">
        <v>8.75</v>
      </c>
      <c r="G62" s="65"/>
      <c r="H62" s="63">
        <f t="shared" si="5"/>
        <v>0</v>
      </c>
      <c r="I62" s="35">
        <v>0.08</v>
      </c>
      <c r="J62" s="5">
        <f t="shared" si="3"/>
        <v>0</v>
      </c>
      <c r="K62" s="5">
        <f t="shared" si="4"/>
        <v>0</v>
      </c>
      <c r="M62" s="41" t="str">
        <f t="shared" si="0"/>
        <v>podaj stawkę!</v>
      </c>
      <c r="N62" s="38">
        <f t="shared" si="1"/>
        <v>1</v>
      </c>
      <c r="O62" s="45">
        <f t="shared" si="2"/>
        <v>0</v>
      </c>
    </row>
    <row r="63" spans="2:15" s="1" customFormat="1" ht="28.5" customHeight="1" thickBot="1">
      <c r="B63" s="79" t="s">
        <v>42</v>
      </c>
      <c r="C63" s="3" t="s">
        <v>43</v>
      </c>
      <c r="D63" s="4" t="s">
        <v>44</v>
      </c>
      <c r="E63" s="3" t="s">
        <v>26</v>
      </c>
      <c r="F63" s="66">
        <v>12.64</v>
      </c>
      <c r="G63" s="65"/>
      <c r="H63" s="63">
        <f t="shared" si="5"/>
        <v>0</v>
      </c>
      <c r="I63" s="35">
        <v>0.08</v>
      </c>
      <c r="J63" s="5">
        <f t="shared" si="3"/>
        <v>0</v>
      </c>
      <c r="K63" s="5">
        <f t="shared" si="4"/>
        <v>0</v>
      </c>
      <c r="M63" s="41" t="str">
        <f t="shared" si="0"/>
        <v>podaj stawkę!</v>
      </c>
      <c r="N63" s="38">
        <f t="shared" si="1"/>
        <v>1</v>
      </c>
      <c r="O63" s="45">
        <f t="shared" si="2"/>
        <v>0</v>
      </c>
    </row>
    <row r="64" spans="2:15" s="1" customFormat="1" ht="19.5" customHeight="1" thickBot="1">
      <c r="B64" s="79" t="s">
        <v>45</v>
      </c>
      <c r="C64" s="3" t="s">
        <v>46</v>
      </c>
      <c r="D64" s="4" t="s">
        <v>47</v>
      </c>
      <c r="E64" s="3" t="s">
        <v>26</v>
      </c>
      <c r="F64" s="66">
        <v>5</v>
      </c>
      <c r="G64" s="65"/>
      <c r="H64" s="63">
        <f t="shared" si="5"/>
        <v>0</v>
      </c>
      <c r="I64" s="35">
        <v>0.08</v>
      </c>
      <c r="J64" s="5">
        <f t="shared" si="3"/>
        <v>0</v>
      </c>
      <c r="K64" s="5">
        <f t="shared" si="4"/>
        <v>0</v>
      </c>
      <c r="M64" s="41" t="str">
        <f t="shared" si="0"/>
        <v>podaj stawkę!</v>
      </c>
      <c r="N64" s="38">
        <f t="shared" si="1"/>
        <v>1</v>
      </c>
      <c r="O64" s="45">
        <f t="shared" si="2"/>
        <v>0</v>
      </c>
    </row>
    <row r="65" spans="2:15" s="1" customFormat="1" ht="19.5" customHeight="1" thickBot="1">
      <c r="B65" s="79" t="s">
        <v>48</v>
      </c>
      <c r="C65" s="3" t="s">
        <v>49</v>
      </c>
      <c r="D65" s="4" t="s">
        <v>50</v>
      </c>
      <c r="E65" s="3" t="s">
        <v>26</v>
      </c>
      <c r="F65" s="66">
        <v>35.83</v>
      </c>
      <c r="G65" s="65"/>
      <c r="H65" s="63">
        <f t="shared" si="5"/>
        <v>0</v>
      </c>
      <c r="I65" s="35">
        <v>0.08</v>
      </c>
      <c r="J65" s="5">
        <f t="shared" si="3"/>
        <v>0</v>
      </c>
      <c r="K65" s="5">
        <f t="shared" si="4"/>
        <v>0</v>
      </c>
      <c r="M65" s="41" t="str">
        <f t="shared" si="0"/>
        <v>podaj stawkę!</v>
      </c>
      <c r="N65" s="38">
        <f t="shared" si="1"/>
        <v>1</v>
      </c>
      <c r="O65" s="45">
        <f t="shared" si="2"/>
        <v>0</v>
      </c>
    </row>
    <row r="66" spans="2:15" s="1" customFormat="1" ht="19.5" customHeight="1" thickBot="1">
      <c r="B66" s="79" t="s">
        <v>51</v>
      </c>
      <c r="C66" s="3" t="s">
        <v>52</v>
      </c>
      <c r="D66" s="4" t="s">
        <v>53</v>
      </c>
      <c r="E66" s="3" t="s">
        <v>26</v>
      </c>
      <c r="F66" s="66">
        <v>34.95</v>
      </c>
      <c r="G66" s="65"/>
      <c r="H66" s="63">
        <f t="shared" si="5"/>
        <v>0</v>
      </c>
      <c r="I66" s="35">
        <v>0.08</v>
      </c>
      <c r="J66" s="5">
        <f t="shared" si="3"/>
        <v>0</v>
      </c>
      <c r="K66" s="5">
        <f t="shared" si="4"/>
        <v>0</v>
      </c>
      <c r="M66" s="41" t="str">
        <f t="shared" si="0"/>
        <v>podaj stawkę!</v>
      </c>
      <c r="N66" s="38">
        <f t="shared" si="1"/>
        <v>1</v>
      </c>
      <c r="O66" s="45">
        <f t="shared" si="2"/>
        <v>0</v>
      </c>
    </row>
    <row r="67" spans="2:15" s="1" customFormat="1" ht="19.5" customHeight="1" thickBot="1">
      <c r="B67" s="79" t="s">
        <v>54</v>
      </c>
      <c r="C67" s="3" t="s">
        <v>55</v>
      </c>
      <c r="D67" s="4" t="s">
        <v>56</v>
      </c>
      <c r="E67" s="3" t="s">
        <v>26</v>
      </c>
      <c r="F67" s="66">
        <v>6</v>
      </c>
      <c r="G67" s="65"/>
      <c r="H67" s="63">
        <f t="shared" si="5"/>
        <v>0</v>
      </c>
      <c r="I67" s="35">
        <v>0.08</v>
      </c>
      <c r="J67" s="5">
        <f t="shared" si="3"/>
        <v>0</v>
      </c>
      <c r="K67" s="5">
        <f t="shared" si="4"/>
        <v>0</v>
      </c>
      <c r="M67" s="41" t="str">
        <f t="shared" si="0"/>
        <v>podaj stawkę!</v>
      </c>
      <c r="N67" s="38">
        <f t="shared" si="1"/>
        <v>1</v>
      </c>
      <c r="O67" s="45">
        <f t="shared" si="2"/>
        <v>0</v>
      </c>
    </row>
    <row r="68" spans="2:15" s="1" customFormat="1" ht="19.5" customHeight="1" thickBot="1">
      <c r="B68" s="79" t="s">
        <v>57</v>
      </c>
      <c r="C68" s="3" t="s">
        <v>58</v>
      </c>
      <c r="D68" s="4" t="s">
        <v>59</v>
      </c>
      <c r="E68" s="3" t="s">
        <v>26</v>
      </c>
      <c r="F68" s="66">
        <v>12.64</v>
      </c>
      <c r="G68" s="65"/>
      <c r="H68" s="63">
        <f t="shared" si="5"/>
        <v>0</v>
      </c>
      <c r="I68" s="35">
        <v>0.08</v>
      </c>
      <c r="J68" s="5">
        <f t="shared" si="3"/>
        <v>0</v>
      </c>
      <c r="K68" s="5">
        <f t="shared" si="4"/>
        <v>0</v>
      </c>
      <c r="M68" s="41" t="str">
        <f t="shared" si="0"/>
        <v>podaj stawkę!</v>
      </c>
      <c r="N68" s="38">
        <f t="shared" si="1"/>
        <v>1</v>
      </c>
      <c r="O68" s="45">
        <f t="shared" si="2"/>
        <v>0</v>
      </c>
    </row>
    <row r="69" spans="2:15" s="1" customFormat="1" ht="19.5" customHeight="1" thickBot="1">
      <c r="B69" s="79" t="s">
        <v>60</v>
      </c>
      <c r="C69" s="3" t="s">
        <v>61</v>
      </c>
      <c r="D69" s="4" t="s">
        <v>62</v>
      </c>
      <c r="E69" s="3" t="s">
        <v>26</v>
      </c>
      <c r="F69" s="66">
        <v>94.42</v>
      </c>
      <c r="G69" s="65"/>
      <c r="H69" s="63">
        <f t="shared" si="5"/>
        <v>0</v>
      </c>
      <c r="I69" s="35">
        <v>0.08</v>
      </c>
      <c r="J69" s="5">
        <f t="shared" si="3"/>
        <v>0</v>
      </c>
      <c r="K69" s="5">
        <f t="shared" si="4"/>
        <v>0</v>
      </c>
      <c r="M69" s="41" t="str">
        <f t="shared" si="0"/>
        <v>podaj stawkę!</v>
      </c>
      <c r="N69" s="38">
        <f t="shared" si="1"/>
        <v>1</v>
      </c>
      <c r="O69" s="45">
        <f t="shared" si="2"/>
        <v>0</v>
      </c>
    </row>
    <row r="70" spans="2:15" s="1" customFormat="1" ht="28.5" customHeight="1" thickBot="1">
      <c r="B70" s="79" t="s">
        <v>63</v>
      </c>
      <c r="C70" s="3" t="s">
        <v>64</v>
      </c>
      <c r="D70" s="4" t="s">
        <v>65</v>
      </c>
      <c r="E70" s="3" t="s">
        <v>21</v>
      </c>
      <c r="F70" s="66">
        <v>17.86</v>
      </c>
      <c r="G70" s="65"/>
      <c r="H70" s="63">
        <f t="shared" si="5"/>
        <v>0</v>
      </c>
      <c r="I70" s="35">
        <v>0.08</v>
      </c>
      <c r="J70" s="5">
        <f t="shared" si="3"/>
        <v>0</v>
      </c>
      <c r="K70" s="5">
        <f t="shared" si="4"/>
        <v>0</v>
      </c>
      <c r="M70" s="41" t="str">
        <f t="shared" si="0"/>
        <v>podaj stawkę!</v>
      </c>
      <c r="N70" s="38">
        <f t="shared" si="1"/>
        <v>1</v>
      </c>
      <c r="O70" s="45">
        <f t="shared" si="2"/>
        <v>0</v>
      </c>
    </row>
    <row r="71" spans="2:15" s="1" customFormat="1" ht="19.5" customHeight="1" thickBot="1">
      <c r="B71" s="79" t="s">
        <v>66</v>
      </c>
      <c r="C71" s="3" t="s">
        <v>67</v>
      </c>
      <c r="D71" s="4" t="s">
        <v>68</v>
      </c>
      <c r="E71" s="3" t="s">
        <v>21</v>
      </c>
      <c r="F71" s="66">
        <v>10.4</v>
      </c>
      <c r="G71" s="65"/>
      <c r="H71" s="63">
        <f t="shared" si="5"/>
        <v>0</v>
      </c>
      <c r="I71" s="35">
        <v>0.08</v>
      </c>
      <c r="J71" s="5">
        <f t="shared" si="3"/>
        <v>0</v>
      </c>
      <c r="K71" s="5">
        <f t="shared" si="4"/>
        <v>0</v>
      </c>
      <c r="M71" s="41" t="str">
        <f t="shared" si="0"/>
        <v>podaj stawkę!</v>
      </c>
      <c r="N71" s="38">
        <f t="shared" si="1"/>
        <v>1</v>
      </c>
      <c r="O71" s="45">
        <f t="shared" si="2"/>
        <v>0</v>
      </c>
    </row>
    <row r="72" spans="2:15" s="1" customFormat="1" ht="19.5" customHeight="1" thickBot="1">
      <c r="B72" s="79" t="s">
        <v>69</v>
      </c>
      <c r="C72" s="3" t="s">
        <v>70</v>
      </c>
      <c r="D72" s="4" t="s">
        <v>71</v>
      </c>
      <c r="E72" s="3" t="s">
        <v>21</v>
      </c>
      <c r="F72" s="66">
        <v>11.85</v>
      </c>
      <c r="G72" s="65"/>
      <c r="H72" s="63">
        <f t="shared" si="5"/>
        <v>0</v>
      </c>
      <c r="I72" s="35">
        <v>0.08</v>
      </c>
      <c r="J72" s="5">
        <f t="shared" si="3"/>
        <v>0</v>
      </c>
      <c r="K72" s="5">
        <f t="shared" si="4"/>
        <v>0</v>
      </c>
      <c r="M72" s="41" t="str">
        <f t="shared" si="0"/>
        <v>podaj stawkę!</v>
      </c>
      <c r="N72" s="38">
        <f t="shared" si="1"/>
        <v>1</v>
      </c>
      <c r="O72" s="45">
        <f t="shared" si="2"/>
        <v>0</v>
      </c>
    </row>
    <row r="73" spans="2:15" s="1" customFormat="1" ht="19.5" customHeight="1" thickBot="1">
      <c r="B73" s="79" t="s">
        <v>72</v>
      </c>
      <c r="C73" s="3" t="s">
        <v>73</v>
      </c>
      <c r="D73" s="4" t="s">
        <v>74</v>
      </c>
      <c r="E73" s="3" t="s">
        <v>21</v>
      </c>
      <c r="F73" s="66">
        <v>0.2</v>
      </c>
      <c r="G73" s="65"/>
      <c r="H73" s="63">
        <f t="shared" si="5"/>
        <v>0</v>
      </c>
      <c r="I73" s="35">
        <v>0.08</v>
      </c>
      <c r="J73" s="5">
        <f t="shared" si="3"/>
        <v>0</v>
      </c>
      <c r="K73" s="5">
        <f t="shared" si="4"/>
        <v>0</v>
      </c>
      <c r="M73" s="41" t="str">
        <f t="shared" si="0"/>
        <v>podaj stawkę!</v>
      </c>
      <c r="N73" s="38">
        <f t="shared" si="1"/>
        <v>1</v>
      </c>
      <c r="O73" s="45">
        <f t="shared" si="2"/>
        <v>0</v>
      </c>
    </row>
    <row r="74" spans="2:15" s="1" customFormat="1" ht="19.5" customHeight="1" thickBot="1">
      <c r="B74" s="79" t="s">
        <v>76</v>
      </c>
      <c r="C74" s="3" t="s">
        <v>77</v>
      </c>
      <c r="D74" s="4" t="s">
        <v>78</v>
      </c>
      <c r="E74" s="3" t="s">
        <v>13</v>
      </c>
      <c r="F74" s="66">
        <v>30</v>
      </c>
      <c r="G74" s="65"/>
      <c r="H74" s="63">
        <f t="shared" si="5"/>
        <v>0</v>
      </c>
      <c r="I74" s="35">
        <v>0.08</v>
      </c>
      <c r="J74" s="5">
        <f t="shared" si="3"/>
        <v>0</v>
      </c>
      <c r="K74" s="5">
        <f t="shared" si="4"/>
        <v>0</v>
      </c>
      <c r="M74" s="41" t="str">
        <f t="shared" si="0"/>
        <v>podaj stawkę!</v>
      </c>
      <c r="N74" s="38">
        <f t="shared" si="1"/>
        <v>1</v>
      </c>
      <c r="O74" s="45">
        <f t="shared" si="2"/>
        <v>0</v>
      </c>
    </row>
    <row r="75" spans="2:15" s="1" customFormat="1" ht="28.5" customHeight="1" thickBot="1">
      <c r="B75" s="79" t="s">
        <v>79</v>
      </c>
      <c r="C75" s="3" t="s">
        <v>80</v>
      </c>
      <c r="D75" s="4" t="s">
        <v>81</v>
      </c>
      <c r="E75" s="3" t="s">
        <v>75</v>
      </c>
      <c r="F75" s="66">
        <v>9</v>
      </c>
      <c r="G75" s="65"/>
      <c r="H75" s="63">
        <f t="shared" si="5"/>
        <v>0</v>
      </c>
      <c r="I75" s="35">
        <v>0.08</v>
      </c>
      <c r="J75" s="5">
        <f t="shared" si="3"/>
        <v>0</v>
      </c>
      <c r="K75" s="5">
        <f t="shared" si="4"/>
        <v>0</v>
      </c>
      <c r="M75" s="41" t="str">
        <f t="shared" si="0"/>
        <v>podaj stawkę!</v>
      </c>
      <c r="N75" s="38">
        <f t="shared" si="1"/>
        <v>1</v>
      </c>
      <c r="O75" s="45">
        <f t="shared" si="2"/>
        <v>0</v>
      </c>
    </row>
    <row r="76" spans="2:15" s="1" customFormat="1" ht="19.5" customHeight="1" thickBot="1">
      <c r="B76" s="79" t="s">
        <v>82</v>
      </c>
      <c r="C76" s="3" t="s">
        <v>83</v>
      </c>
      <c r="D76" s="4" t="s">
        <v>84</v>
      </c>
      <c r="E76" s="3" t="s">
        <v>85</v>
      </c>
      <c r="F76" s="66">
        <v>30.3</v>
      </c>
      <c r="G76" s="65"/>
      <c r="H76" s="63">
        <f t="shared" si="5"/>
        <v>0</v>
      </c>
      <c r="I76" s="35">
        <v>0.23</v>
      </c>
      <c r="J76" s="5">
        <f t="shared" si="3"/>
        <v>0</v>
      </c>
      <c r="K76" s="5">
        <f t="shared" si="4"/>
        <v>0</v>
      </c>
      <c r="M76" s="41" t="str">
        <f aca="true" t="shared" si="6" ref="M76:M83">IF(AND(F76&gt;0,OR(ISBLANK(G76),G76=0)),"podaj stawkę!",IF(AND(ISBLANK(F76),G76&gt;0),"usuń stawkę",""))</f>
        <v>podaj stawkę!</v>
      </c>
      <c r="N76" s="38">
        <f aca="true" t="shared" si="7" ref="N76:N83">IF(M76&lt;&gt;"",1,0)</f>
        <v>1</v>
      </c>
      <c r="O76" s="45">
        <f aca="true" t="shared" si="8" ref="O76:O83">IF(I76="",1,0)</f>
        <v>0</v>
      </c>
    </row>
    <row r="77" spans="2:15" s="1" customFormat="1" ht="19.5" customHeight="1" thickBot="1">
      <c r="B77" s="79" t="s">
        <v>86</v>
      </c>
      <c r="C77" s="3" t="s">
        <v>87</v>
      </c>
      <c r="D77" s="4" t="s">
        <v>88</v>
      </c>
      <c r="E77" s="3" t="s">
        <v>75</v>
      </c>
      <c r="F77" s="66">
        <v>50</v>
      </c>
      <c r="G77" s="65"/>
      <c r="H77" s="63">
        <f t="shared" si="5"/>
        <v>0</v>
      </c>
      <c r="I77" s="35">
        <v>0.23</v>
      </c>
      <c r="J77" s="5">
        <f t="shared" si="3"/>
        <v>0</v>
      </c>
      <c r="K77" s="5">
        <f t="shared" si="4"/>
        <v>0</v>
      </c>
      <c r="M77" s="41" t="str">
        <f t="shared" si="6"/>
        <v>podaj stawkę!</v>
      </c>
      <c r="N77" s="38">
        <f t="shared" si="7"/>
        <v>1</v>
      </c>
      <c r="O77" s="45">
        <f t="shared" si="8"/>
        <v>0</v>
      </c>
    </row>
    <row r="78" spans="2:15" s="1" customFormat="1" ht="19.5" customHeight="1" thickBot="1">
      <c r="B78" s="79" t="s">
        <v>89</v>
      </c>
      <c r="C78" s="3" t="s">
        <v>90</v>
      </c>
      <c r="D78" s="4" t="s">
        <v>91</v>
      </c>
      <c r="E78" s="3" t="s">
        <v>85</v>
      </c>
      <c r="F78" s="66">
        <v>8.33</v>
      </c>
      <c r="G78" s="65"/>
      <c r="H78" s="63">
        <f t="shared" si="5"/>
        <v>0</v>
      </c>
      <c r="I78" s="35">
        <v>0.23</v>
      </c>
      <c r="J78" s="5">
        <f t="shared" si="3"/>
        <v>0</v>
      </c>
      <c r="K78" s="5">
        <f t="shared" si="4"/>
        <v>0</v>
      </c>
      <c r="M78" s="41" t="str">
        <f t="shared" si="6"/>
        <v>podaj stawkę!</v>
      </c>
      <c r="N78" s="38">
        <f t="shared" si="7"/>
        <v>1</v>
      </c>
      <c r="O78" s="45">
        <f t="shared" si="8"/>
        <v>0</v>
      </c>
    </row>
    <row r="79" spans="2:15" s="1" customFormat="1" ht="19.5" customHeight="1" thickBot="1">
      <c r="B79" s="79" t="s">
        <v>92</v>
      </c>
      <c r="C79" s="3" t="s">
        <v>93</v>
      </c>
      <c r="D79" s="4" t="s">
        <v>94</v>
      </c>
      <c r="E79" s="3" t="s">
        <v>20</v>
      </c>
      <c r="F79" s="66">
        <v>80.65</v>
      </c>
      <c r="G79" s="65"/>
      <c r="H79" s="63">
        <f t="shared" si="5"/>
        <v>0</v>
      </c>
      <c r="I79" s="35">
        <v>0.23</v>
      </c>
      <c r="J79" s="5">
        <f t="shared" si="3"/>
        <v>0</v>
      </c>
      <c r="K79" s="5">
        <f t="shared" si="4"/>
        <v>0</v>
      </c>
      <c r="M79" s="41" t="str">
        <f t="shared" si="6"/>
        <v>podaj stawkę!</v>
      </c>
      <c r="N79" s="38">
        <f t="shared" si="7"/>
        <v>1</v>
      </c>
      <c r="O79" s="45">
        <f t="shared" si="8"/>
        <v>0</v>
      </c>
    </row>
    <row r="80" spans="2:15" s="1" customFormat="1" ht="19.5" customHeight="1" thickBot="1">
      <c r="B80" s="79" t="s">
        <v>95</v>
      </c>
      <c r="C80" s="3" t="s">
        <v>96</v>
      </c>
      <c r="D80" s="4" t="s">
        <v>97</v>
      </c>
      <c r="E80" s="3" t="s">
        <v>75</v>
      </c>
      <c r="F80" s="66">
        <v>30</v>
      </c>
      <c r="G80" s="65"/>
      <c r="H80" s="63">
        <f t="shared" si="5"/>
        <v>0</v>
      </c>
      <c r="I80" s="35">
        <v>0.08</v>
      </c>
      <c r="J80" s="5">
        <f t="shared" si="3"/>
        <v>0</v>
      </c>
      <c r="K80" s="5">
        <f t="shared" si="4"/>
        <v>0</v>
      </c>
      <c r="M80" s="41" t="str">
        <f t="shared" si="6"/>
        <v>podaj stawkę!</v>
      </c>
      <c r="N80" s="38">
        <f t="shared" si="7"/>
        <v>1</v>
      </c>
      <c r="O80" s="45">
        <f t="shared" si="8"/>
        <v>0</v>
      </c>
    </row>
    <row r="81" spans="2:15" s="1" customFormat="1" ht="19.5" customHeight="1" thickBot="1">
      <c r="B81" s="79" t="s">
        <v>98</v>
      </c>
      <c r="C81" s="3" t="s">
        <v>99</v>
      </c>
      <c r="D81" s="4" t="s">
        <v>100</v>
      </c>
      <c r="E81" s="3" t="s">
        <v>75</v>
      </c>
      <c r="F81" s="66">
        <v>240</v>
      </c>
      <c r="G81" s="65"/>
      <c r="H81" s="63">
        <f t="shared" si="5"/>
        <v>0</v>
      </c>
      <c r="I81" s="35">
        <v>0.08</v>
      </c>
      <c r="J81" s="5">
        <f t="shared" si="3"/>
        <v>0</v>
      </c>
      <c r="K81" s="5">
        <f t="shared" si="4"/>
        <v>0</v>
      </c>
      <c r="M81" s="41" t="str">
        <f t="shared" si="6"/>
        <v>podaj stawkę!</v>
      </c>
      <c r="N81" s="38">
        <f t="shared" si="7"/>
        <v>1</v>
      </c>
      <c r="O81" s="45">
        <f t="shared" si="8"/>
        <v>0</v>
      </c>
    </row>
    <row r="82" spans="2:15" s="1" customFormat="1" ht="19.5" customHeight="1" thickBot="1">
      <c r="B82" s="79" t="s">
        <v>101</v>
      </c>
      <c r="C82" s="3" t="s">
        <v>102</v>
      </c>
      <c r="D82" s="4" t="s">
        <v>103</v>
      </c>
      <c r="E82" s="3" t="s">
        <v>21</v>
      </c>
      <c r="F82" s="66">
        <v>2.2</v>
      </c>
      <c r="G82" s="65"/>
      <c r="H82" s="63">
        <f t="shared" si="5"/>
        <v>0</v>
      </c>
      <c r="I82" s="35">
        <v>0.08</v>
      </c>
      <c r="J82" s="5">
        <f t="shared" si="3"/>
        <v>0</v>
      </c>
      <c r="K82" s="5">
        <f t="shared" si="4"/>
        <v>0</v>
      </c>
      <c r="M82" s="41" t="str">
        <f t="shared" si="6"/>
        <v>podaj stawkę!</v>
      </c>
      <c r="N82" s="38">
        <f t="shared" si="7"/>
        <v>1</v>
      </c>
      <c r="O82" s="45">
        <f t="shared" si="8"/>
        <v>0</v>
      </c>
    </row>
    <row r="83" spans="2:15" s="1" customFormat="1" ht="28.5" customHeight="1" thickBot="1">
      <c r="B83" s="79" t="s">
        <v>104</v>
      </c>
      <c r="C83" s="3" t="s">
        <v>105</v>
      </c>
      <c r="D83" s="4" t="s">
        <v>106</v>
      </c>
      <c r="E83" s="3" t="s">
        <v>20</v>
      </c>
      <c r="F83" s="66">
        <v>5</v>
      </c>
      <c r="G83" s="65"/>
      <c r="H83" s="63">
        <f t="shared" si="5"/>
        <v>0</v>
      </c>
      <c r="I83" s="35">
        <v>0.08</v>
      </c>
      <c r="J83" s="5">
        <f t="shared" si="3"/>
        <v>0</v>
      </c>
      <c r="K83" s="5">
        <f t="shared" si="4"/>
        <v>0</v>
      </c>
      <c r="M83" s="41" t="str">
        <f t="shared" si="6"/>
        <v>podaj stawkę!</v>
      </c>
      <c r="N83" s="38">
        <f t="shared" si="7"/>
        <v>1</v>
      </c>
      <c r="O83" s="45">
        <f t="shared" si="8"/>
        <v>0</v>
      </c>
    </row>
    <row r="84" spans="2:15" s="1" customFormat="1" ht="6.75" customHeight="1">
      <c r="B84" s="74"/>
      <c r="F84" s="68"/>
      <c r="H84" s="5"/>
      <c r="M84" s="41"/>
      <c r="N84" s="38"/>
      <c r="O84" s="45"/>
    </row>
    <row r="85" spans="2:15" s="1" customFormat="1" ht="30" customHeight="1">
      <c r="B85" s="74"/>
      <c r="F85" s="68"/>
      <c r="M85" s="41"/>
      <c r="N85" s="38"/>
      <c r="O85" s="45"/>
    </row>
    <row r="86" spans="2:15" s="1" customFormat="1" ht="54" customHeight="1" thickBot="1">
      <c r="B86" s="80" t="s">
        <v>0</v>
      </c>
      <c r="C86" s="2" t="s">
        <v>1</v>
      </c>
      <c r="D86" s="6" t="s">
        <v>2</v>
      </c>
      <c r="E86" s="2" t="s">
        <v>3</v>
      </c>
      <c r="F86" s="6" t="s">
        <v>4</v>
      </c>
      <c r="G86" s="64" t="s">
        <v>5</v>
      </c>
      <c r="H86" s="2" t="s">
        <v>6</v>
      </c>
      <c r="I86" s="2" t="s">
        <v>7</v>
      </c>
      <c r="J86" s="2" t="s">
        <v>8</v>
      </c>
      <c r="K86" s="2" t="s">
        <v>9</v>
      </c>
      <c r="M86" s="41"/>
      <c r="N86" s="38"/>
      <c r="O86" s="45"/>
    </row>
    <row r="87" spans="2:15" s="1" customFormat="1" ht="99.75" customHeight="1" thickBot="1">
      <c r="B87" s="84" t="s">
        <v>149</v>
      </c>
      <c r="C87" s="3" t="s">
        <v>107</v>
      </c>
      <c r="D87" s="7" t="s">
        <v>108</v>
      </c>
      <c r="E87" s="3" t="s">
        <v>20</v>
      </c>
      <c r="F87" s="66">
        <v>360.9</v>
      </c>
      <c r="G87" s="86"/>
      <c r="H87" s="67">
        <f>ROUND(F87*G87,2)</f>
        <v>0</v>
      </c>
      <c r="I87" s="35">
        <v>0.08</v>
      </c>
      <c r="J87" s="5">
        <f>ROUND(H87*I87,2)</f>
        <v>0</v>
      </c>
      <c r="K87" s="5">
        <f>ROUND(H87+J87,2)</f>
        <v>0</v>
      </c>
      <c r="M87" s="41" t="str">
        <f>IF(AND(F87&gt;0,OR(ISBLANK(G87),G87=0)),"podaj stawkę!",IF(AND(ISBLANK(F87),G87&gt;0),"usuń stawkę",""))</f>
        <v>podaj stawkę!</v>
      </c>
      <c r="N87" s="38">
        <f>IF(M87&lt;&gt;"",1,0)</f>
        <v>1</v>
      </c>
      <c r="O87" s="45">
        <f>IF(I87="",1,0)</f>
        <v>0</v>
      </c>
    </row>
    <row r="88" spans="2:15" s="1" customFormat="1" ht="24" customHeight="1" thickBot="1">
      <c r="B88" s="84" t="s">
        <v>150</v>
      </c>
      <c r="C88" s="3" t="s">
        <v>109</v>
      </c>
      <c r="D88" s="7" t="s">
        <v>110</v>
      </c>
      <c r="E88" s="3" t="s">
        <v>20</v>
      </c>
      <c r="F88" s="66">
        <v>68</v>
      </c>
      <c r="G88" s="86"/>
      <c r="H88" s="67">
        <f>ROUND(F88*G88,2)</f>
        <v>0</v>
      </c>
      <c r="I88" s="35">
        <v>0.23</v>
      </c>
      <c r="J88" s="5">
        <f>ROUND(H88*I88,2)</f>
        <v>0</v>
      </c>
      <c r="K88" s="5">
        <f>ROUND(H88+J88,2)</f>
        <v>0</v>
      </c>
      <c r="M88" s="41" t="str">
        <f>IF(AND(F88&gt;0,OR(ISBLANK(G88),G88=0)),"podaj stawkę!",IF(AND(ISBLANK(F88),G88&gt;0),"usuń stawkę",""))</f>
        <v>podaj stawkę!</v>
      </c>
      <c r="N88" s="38">
        <f>IF(M88&lt;&gt;"",1,0)</f>
        <v>1</v>
      </c>
      <c r="O88" s="45">
        <f>IF(I88="",1,0)</f>
        <v>0</v>
      </c>
    </row>
    <row r="89" spans="2:15" s="1" customFormat="1" ht="45.75" customHeight="1" thickBot="1">
      <c r="B89" s="81">
        <v>187</v>
      </c>
      <c r="C89" s="3" t="s">
        <v>111</v>
      </c>
      <c r="D89" s="7" t="s">
        <v>112</v>
      </c>
      <c r="E89" s="3" t="s">
        <v>20</v>
      </c>
      <c r="F89" s="66">
        <v>1</v>
      </c>
      <c r="G89" s="86"/>
      <c r="H89" s="67">
        <f>ROUND(F89*G89,2)</f>
        <v>0</v>
      </c>
      <c r="I89" s="35">
        <v>0.08</v>
      </c>
      <c r="J89" s="5">
        <f>ROUND(H89*I89,2)</f>
        <v>0</v>
      </c>
      <c r="K89" s="5">
        <f>ROUND(H89+J89,2)</f>
        <v>0</v>
      </c>
      <c r="M89" s="41" t="str">
        <f>IF(AND(F89&gt;0,OR(ISBLANK(G89),G89=0)),"podaj stawkę!",IF(AND(ISBLANK(F89),G89&gt;0),"usuń stawkę",""))</f>
        <v>podaj stawkę!</v>
      </c>
      <c r="N89" s="38">
        <f>IF(M89&lt;&gt;"",1,0)</f>
        <v>1</v>
      </c>
      <c r="O89" s="45">
        <f>IF(I89="",1,0)</f>
        <v>0</v>
      </c>
    </row>
    <row r="90" spans="2:15" s="1" customFormat="1" ht="99.75" customHeight="1" thickBot="1">
      <c r="B90" s="84" t="s">
        <v>151</v>
      </c>
      <c r="C90" s="3" t="s">
        <v>113</v>
      </c>
      <c r="D90" s="7" t="s">
        <v>114</v>
      </c>
      <c r="E90" s="3" t="s">
        <v>20</v>
      </c>
      <c r="F90" s="66">
        <v>59</v>
      </c>
      <c r="G90" s="86"/>
      <c r="H90" s="67">
        <f>ROUND(F90*G90,2)</f>
        <v>0</v>
      </c>
      <c r="I90" s="35">
        <v>0.08</v>
      </c>
      <c r="J90" s="5">
        <f>ROUND(H90*I90,2)</f>
        <v>0</v>
      </c>
      <c r="K90" s="5">
        <f>ROUND(H90+J90,2)</f>
        <v>0</v>
      </c>
      <c r="M90" s="41" t="str">
        <f>IF(AND(F90&gt;0,OR(ISBLANK(G90),G90=0)),"podaj stawkę!",IF(AND(ISBLANK(F90),G90&gt;0),"usuń stawkę",""))</f>
        <v>podaj stawkę!</v>
      </c>
      <c r="N90" s="38">
        <f>IF(M90&lt;&gt;"",1,0)</f>
        <v>1</v>
      </c>
      <c r="O90" s="45">
        <f>IF(I90="",1,0)</f>
        <v>0</v>
      </c>
    </row>
    <row r="91" spans="2:15" s="1" customFormat="1" ht="35.25" customHeight="1" thickBot="1">
      <c r="B91" s="84" t="s">
        <v>152</v>
      </c>
      <c r="C91" s="3" t="s">
        <v>115</v>
      </c>
      <c r="D91" s="7" t="s">
        <v>116</v>
      </c>
      <c r="E91" s="3" t="s">
        <v>20</v>
      </c>
      <c r="F91" s="66">
        <v>16</v>
      </c>
      <c r="G91" s="86"/>
      <c r="H91" s="67">
        <f>ROUND(F91*G91,2)</f>
        <v>0</v>
      </c>
      <c r="I91" s="35">
        <v>0.23</v>
      </c>
      <c r="J91" s="5">
        <f>ROUND(H91*I91,2)</f>
        <v>0</v>
      </c>
      <c r="K91" s="5">
        <f>ROUND(H91+J91,2)</f>
        <v>0</v>
      </c>
      <c r="M91" s="41" t="str">
        <f>IF(AND(F91&gt;0,OR(ISBLANK(G91),G91=0)),"podaj stawkę!",IF(AND(ISBLANK(F91),G91&gt;0),"usuń stawkę",""))</f>
        <v>podaj stawkę!</v>
      </c>
      <c r="N91" s="38">
        <f>IF(M91&lt;&gt;"",1,0)</f>
        <v>1</v>
      </c>
      <c r="O91" s="45">
        <f>IF(I91="",1,0)</f>
        <v>0</v>
      </c>
    </row>
    <row r="92" spans="2:15" s="1" customFormat="1" ht="28.5" customHeight="1" thickBot="1">
      <c r="B92" s="74"/>
      <c r="C92" s="40" t="str">
        <f>IF(N92&gt;0,"Nie wypełniono wszystkich stawek lub wprowadzono niepotrzebne stawki!!!!!!","")</f>
        <v>Nie wypełniono wszystkich stawek lub wprowadzono niepotrzebne stawki!!!!!!</v>
      </c>
      <c r="F92" s="68"/>
      <c r="M92" s="41"/>
      <c r="N92" s="38">
        <f>SUM(N30:N91)</f>
        <v>39</v>
      </c>
      <c r="O92" s="45">
        <f>SUM(O30:O91)</f>
        <v>0</v>
      </c>
    </row>
    <row r="93" spans="2:15" s="1" customFormat="1" ht="21" customHeight="1" thickBot="1">
      <c r="B93" s="102" t="s">
        <v>117</v>
      </c>
      <c r="C93" s="102"/>
      <c r="D93" s="103"/>
      <c r="E93" s="50"/>
      <c r="F93" s="71"/>
      <c r="G93" s="51"/>
      <c r="H93" s="51"/>
      <c r="I93" s="51"/>
      <c r="J93" s="51"/>
      <c r="K93" s="52">
        <f>SUM(H30,H38:H38,H44:H45,H51:H52,H56:H83,H87:H91)</f>
        <v>0</v>
      </c>
      <c r="M93" s="41"/>
      <c r="N93" s="38"/>
      <c r="O93" s="45"/>
    </row>
    <row r="94" spans="2:15" s="1" customFormat="1" ht="21" customHeight="1" thickBot="1">
      <c r="B94" s="102" t="s">
        <v>118</v>
      </c>
      <c r="C94" s="104"/>
      <c r="D94" s="103"/>
      <c r="E94" s="53"/>
      <c r="F94" s="72"/>
      <c r="G94" s="54"/>
      <c r="H94" s="54"/>
      <c r="I94" s="54"/>
      <c r="J94" s="54"/>
      <c r="K94" s="55">
        <f>SUM(K30,K38:K38,K44:K45,K51:K52,K56:K83,K87:K91)</f>
        <v>0</v>
      </c>
      <c r="M94" s="41"/>
      <c r="N94" s="38"/>
      <c r="O94" s="45"/>
    </row>
    <row r="95" spans="2:15" s="1" customFormat="1" ht="28.5" customHeight="1" thickBot="1">
      <c r="B95" s="74"/>
      <c r="C95" s="48">
        <f>IF(O92&gt;0,"Nie wypełniono wszystkich stawek VAT!!!!!!","")</f>
      </c>
      <c r="F95" s="68"/>
      <c r="G95" s="56"/>
      <c r="H95" s="56"/>
      <c r="I95" s="56"/>
      <c r="J95" s="56"/>
      <c r="M95" s="41"/>
      <c r="N95" s="38"/>
      <c r="O95" s="45"/>
    </row>
    <row r="96" spans="2:15" s="1" customFormat="1" ht="17.25" customHeight="1" thickBot="1">
      <c r="B96" s="74"/>
      <c r="F96" s="68"/>
      <c r="G96" s="57"/>
      <c r="H96" s="106"/>
      <c r="I96" s="106"/>
      <c r="J96" s="57"/>
      <c r="M96" s="41"/>
      <c r="N96" s="38"/>
      <c r="O96" s="45"/>
    </row>
    <row r="97" spans="2:15" s="1" customFormat="1" ht="86.25" customHeight="1" thickBot="1">
      <c r="B97" s="107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7" s="108"/>
      <c r="D97" s="108"/>
      <c r="E97" s="108"/>
      <c r="F97" s="108"/>
      <c r="G97" s="108"/>
      <c r="H97" s="108"/>
      <c r="I97" s="108"/>
      <c r="J97" s="108"/>
      <c r="K97" s="109"/>
      <c r="M97" s="41"/>
      <c r="N97" s="38"/>
      <c r="O97" s="45"/>
    </row>
    <row r="98" spans="2:15" s="1" customFormat="1" ht="40.5" customHeight="1">
      <c r="B98" s="105"/>
      <c r="C98" s="105"/>
      <c r="F98" s="68"/>
      <c r="M98" s="41"/>
      <c r="N98" s="38"/>
      <c r="O98" s="45"/>
    </row>
    <row r="99" spans="2:15" s="1" customFormat="1" ht="28.5" customHeight="1">
      <c r="B99" s="74"/>
      <c r="F99" s="68"/>
      <c r="J99" s="37"/>
      <c r="M99" s="41"/>
      <c r="N99" s="38"/>
      <c r="O99" s="45"/>
    </row>
    <row r="100" spans="3:4" ht="12.75" customHeight="1">
      <c r="C100" s="101" t="s">
        <v>144</v>
      </c>
      <c r="D100" s="101"/>
    </row>
    <row r="101" spans="2:4" ht="12.75">
      <c r="B101" s="83"/>
      <c r="C101" s="101"/>
      <c r="D101" s="101"/>
    </row>
    <row r="102" spans="2:4" ht="12.75">
      <c r="B102" s="83"/>
      <c r="C102" s="101"/>
      <c r="D102" s="101"/>
    </row>
    <row r="103" spans="2:4" ht="12.75">
      <c r="B103" s="83"/>
      <c r="C103" s="101"/>
      <c r="D103" s="101"/>
    </row>
  </sheetData>
  <sheetProtection password="CCBC" sheet="1" deleteRows="0"/>
  <mergeCells count="14">
    <mergeCell ref="C100:D103"/>
    <mergeCell ref="B93:D93"/>
    <mergeCell ref="B94:D94"/>
    <mergeCell ref="B98:C98"/>
    <mergeCell ref="B27:D27"/>
    <mergeCell ref="H96:I96"/>
    <mergeCell ref="B97:K97"/>
    <mergeCell ref="F8:K11"/>
    <mergeCell ref="B2:D12"/>
    <mergeCell ref="B24:K24"/>
    <mergeCell ref="B35:D35"/>
    <mergeCell ref="B41:D41"/>
    <mergeCell ref="B48:D48"/>
    <mergeCell ref="D14:E14"/>
  </mergeCells>
  <dataValidations count="1">
    <dataValidation type="list" allowBlank="1" showInputMessage="1" showErrorMessage="1" sqref="I30 I87:I91 I51:I52 I44:I45 I38 I56:I83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128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129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129</v>
      </c>
      <c r="B3" s="17">
        <f>'Kosztorys ofertowy'!K94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130</v>
      </c>
      <c r="D4" s="20" t="s">
        <v>131</v>
      </c>
      <c r="E4" s="20" t="s">
        <v>132</v>
      </c>
      <c r="F4" s="20" t="s">
        <v>133</v>
      </c>
      <c r="G4" s="20" t="s">
        <v>134</v>
      </c>
      <c r="H4" s="20" t="s">
        <v>135</v>
      </c>
      <c r="I4" s="12"/>
    </row>
    <row r="5" spans="1:9" s="15" customFormat="1" ht="12.75">
      <c r="A5" s="13" t="s">
        <v>136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137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138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139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140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141</v>
      </c>
    </row>
    <row r="13" ht="12.75">
      <c r="A13" s="32" t="s">
        <v>142</v>
      </c>
    </row>
    <row r="14" ht="12.75">
      <c r="A14" s="34" t="s">
        <v>143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2021-10-25T12:54:44Z</cp:lastPrinted>
  <dcterms:created xsi:type="dcterms:W3CDTF">2021-10-20T12:15:05Z</dcterms:created>
  <dcterms:modified xsi:type="dcterms:W3CDTF">2021-10-26T17:34:09Z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